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8175" activeTab="0"/>
  </bookViews>
  <sheets>
    <sheet name="Liet. instrukcija" sheetId="1" r:id="rId1"/>
    <sheet name="SĀKUMS" sheetId="2" r:id="rId2"/>
    <sheet name="Gāzbetona bl." sheetId="3" r:id="rId3"/>
    <sheet name="Keramzītbetona bl." sheetId="4" r:id="rId4"/>
    <sheet name="Inertie mat." sheetId="5" r:id="rId5"/>
    <sheet name="Jumta seg." sheetId="6" r:id="rId6"/>
    <sheet name="Zāģmateriāli" sheetId="7" r:id="rId7"/>
    <sheet name="Lokšņmateriāli" sheetId="8" r:id="rId8"/>
    <sheet name="Siltumizolācija" sheetId="9" r:id="rId9"/>
    <sheet name="Transportbetons" sheetId="10" r:id="rId10"/>
    <sheet name="Sheet1" sheetId="11" state="hidden" r:id="rId11"/>
    <sheet name="Stiegrojums" sheetId="12" r:id="rId12"/>
    <sheet name="Ķieģeļi" sheetId="13" r:id="rId13"/>
    <sheet name="Ruļļmateriāli" sheetId="14" r:id="rId14"/>
    <sheet name="Hidroizolācijas mat." sheetId="15" r:id="rId15"/>
    <sheet name="Starpt" sheetId="16" state="hidden" r:id="rId16"/>
    <sheet name="Makross" sheetId="17" state="hidden" r:id="rId17"/>
    <sheet name="Koptāme" sheetId="18" r:id="rId18"/>
  </sheets>
  <definedNames>
    <definedName name="CRITERIA" localSheetId="16">'Makross'!$A$1:$H$2</definedName>
    <definedName name="EXTRACT" localSheetId="16">'Makross'!$A$3:$H$3</definedName>
  </definedNames>
  <calcPr fullCalcOnLoad="1"/>
</workbook>
</file>

<file path=xl/sharedStrings.xml><?xml version="1.0" encoding="utf-8"?>
<sst xmlns="http://schemas.openxmlformats.org/spreadsheetml/2006/main" count="1223" uniqueCount="507">
  <si>
    <t>Nr.p.k.</t>
  </si>
  <si>
    <t>Nosaukums</t>
  </si>
  <si>
    <t>Mērvienība</t>
  </si>
  <si>
    <t>Piezīmes</t>
  </si>
  <si>
    <t>AEROC Classic 300</t>
  </si>
  <si>
    <t>AEROC Universal 200</t>
  </si>
  <si>
    <t xml:space="preserve">AEROC Universal 300 </t>
  </si>
  <si>
    <t>AEROC EcoLight 200</t>
  </si>
  <si>
    <t>AEROC EcoLight 250</t>
  </si>
  <si>
    <t>AEROC EcoLight 375</t>
  </si>
  <si>
    <t xml:space="preserve">AEROC Eco Term Plus 300 </t>
  </si>
  <si>
    <t xml:space="preserve">AEROC Eco Term Plus 375 </t>
  </si>
  <si>
    <t xml:space="preserve">AEROC Eco Term Plus 500 </t>
  </si>
  <si>
    <t>AEROC Classic 250</t>
  </si>
  <si>
    <t>AEROC Classic 200</t>
  </si>
  <si>
    <t>AEROC Classic 150</t>
  </si>
  <si>
    <t>AEROC Classic 100</t>
  </si>
  <si>
    <t>AEROC Acoustic 250</t>
  </si>
  <si>
    <t>AEROC Acoustic 150</t>
  </si>
  <si>
    <t>AEROC Acoustic 100</t>
  </si>
  <si>
    <t>AEROC Hard 300</t>
  </si>
  <si>
    <t>AEROC Hard 250</t>
  </si>
  <si>
    <t>AEROC Hard 200</t>
  </si>
  <si>
    <t>TexoBLOCK GRAND 400</t>
  </si>
  <si>
    <t>TexoBLOCK GRAND 375</t>
  </si>
  <si>
    <t>TexoBLOCK CLASSIC 300</t>
  </si>
  <si>
    <t>TexoBLOCK CLASSIC 240</t>
  </si>
  <si>
    <t>TexoBLOCK STANDART 200</t>
  </si>
  <si>
    <t>TexoBLOCK STANDART 300</t>
  </si>
  <si>
    <t>TexoBLOCK SCREEN 150</t>
  </si>
  <si>
    <t>TexoBLOCK SCREEN 120</t>
  </si>
  <si>
    <t>TexoBLOCK SCREEN 100</t>
  </si>
  <si>
    <t>RocLITE ENERGO TERM 500</t>
  </si>
  <si>
    <t>RocLITE ENERGO 380</t>
  </si>
  <si>
    <t>RocLITE CLASSIC</t>
  </si>
  <si>
    <t>RocLITE UNIVERSAL</t>
  </si>
  <si>
    <t>RocLITE PARTITION</t>
  </si>
  <si>
    <t>RocLITE STANDART</t>
  </si>
  <si>
    <t>FIBO Term 420</t>
  </si>
  <si>
    <t>FIBO Term 380</t>
  </si>
  <si>
    <t>FIBO Term 300</t>
  </si>
  <si>
    <t>FIBO standarta bloki 5 Mpa 300</t>
  </si>
  <si>
    <t>FIBO standarta bloki 5 Mpa 250</t>
  </si>
  <si>
    <t>FIBO standarta bloki 5 Mpa 200</t>
  </si>
  <si>
    <t>FIBO standarta bloki 5 Mpa 150</t>
  </si>
  <si>
    <t>FIBO standarta bloki 5 Mpa 100</t>
  </si>
  <si>
    <t>FIBO standarta bloki 3 Mpa 350</t>
  </si>
  <si>
    <t>FIBO standarta bloki 3 Mpa 300</t>
  </si>
  <si>
    <t>FIBO standarta bloki 3 Mpa 250</t>
  </si>
  <si>
    <t>FIBO standarta bloki 3 Mpa 200</t>
  </si>
  <si>
    <t>FIBO standarta bloki 3 Mpa 150</t>
  </si>
  <si>
    <t>FIBO standarta bloki 3 Mpa 100</t>
  </si>
  <si>
    <t>FIBO PLUS 300</t>
  </si>
  <si>
    <t>FIBO PLUS 250</t>
  </si>
  <si>
    <t>FIBO PLUS 200</t>
  </si>
  <si>
    <t>BBR Keramzīta bloki 3 Mpa 100</t>
  </si>
  <si>
    <t>BBR Keramzīta bloki 3 Mpa 300</t>
  </si>
  <si>
    <t>BBR Keramzīta bloki 3 Mpa 250</t>
  </si>
  <si>
    <t>BBR Keramzīta bloki 3 Mpa 150</t>
  </si>
  <si>
    <t>BBR Keramzīta bloki 3 Mpa 200</t>
  </si>
  <si>
    <t>BBR Keramzīta bloki 5 Mpa 300</t>
  </si>
  <si>
    <t>BBR Keramzīta bloki 5 Mpa 250</t>
  </si>
  <si>
    <t>BBR Keramzīta bloki 5 Mpa 200</t>
  </si>
  <si>
    <t>Kolle Keramzīta bloki 3 Mpa 300</t>
  </si>
  <si>
    <t>Kolle Keramzīta bloki 3 Mpa 250</t>
  </si>
  <si>
    <t>Kolle Keramzīta bloki 3 Mpa 200</t>
  </si>
  <si>
    <t>Kolle Keramzīta bloki 3 Mpa 150</t>
  </si>
  <si>
    <t>Kolle Keramzīta bloki 3 Mpa 100</t>
  </si>
  <si>
    <t>Kolle Keramzīta bloki 5 Mpa 300</t>
  </si>
  <si>
    <t>Kolle Keramzīta bloki 5 Mpa 250</t>
  </si>
  <si>
    <t>Kolle Keramzīta bloki 5 Mpa 200</t>
  </si>
  <si>
    <t>Kolle Keramzīta bloki 5 Mpa 150</t>
  </si>
  <si>
    <t>Kolle Keramzīta bloki 5 Mpa 100</t>
  </si>
  <si>
    <t>Dabisks materiāls</t>
  </si>
  <si>
    <t>Grants ceļu būvei ar mālu (sijāta) 0-40 mm</t>
  </si>
  <si>
    <t>Betonēšanas grants 0+ mm</t>
  </si>
  <si>
    <t>Betonēšanas grants dabīgā (sijāta) 0-40 mm</t>
  </si>
  <si>
    <t>Akmens +40 mm</t>
  </si>
  <si>
    <t>Atsijas 0-8 mm</t>
  </si>
  <si>
    <t>Drupināts materiāls</t>
  </si>
  <si>
    <t>Mazgāts materiāls</t>
  </si>
  <si>
    <t>Mazgāta smilts 0-2 mm</t>
  </si>
  <si>
    <t>Mazgāta smilts 0-4 mm</t>
  </si>
  <si>
    <t>Mazgāti oļi 2-6 mm</t>
  </si>
  <si>
    <t>Mazgāti oļi 4-8 mm</t>
  </si>
  <si>
    <t>Mazgāti oļi 6-12 mm</t>
  </si>
  <si>
    <t>Mazgāti oļi 8-16 mm</t>
  </si>
  <si>
    <t>Mazgāti oļi 16-32 mm</t>
  </si>
  <si>
    <t>Uzberamā smilts 0-4 mm</t>
  </si>
  <si>
    <t>Dolomīta šķembas 16-32 mm</t>
  </si>
  <si>
    <t>Dolomīta šķembas 20-40 mm</t>
  </si>
  <si>
    <t>Dolomīta šķembas 40-70 mm</t>
  </si>
  <si>
    <t>Guttanit K-11 bitumena loksne 2000x830 mm</t>
  </si>
  <si>
    <t>Ondura viļņotās jumta loksnes 2000x1000 mm</t>
  </si>
  <si>
    <t>Onduline PP viļņotās jumta loksnes 2000x950 mm</t>
  </si>
  <si>
    <t>Iko ArmourShield</t>
  </si>
  <si>
    <t>Iko Cambridge</t>
  </si>
  <si>
    <t>Iko Marathon</t>
  </si>
  <si>
    <t>Technonikol Akords Džaivs</t>
  </si>
  <si>
    <t>Technonikol Akords Prāga</t>
  </si>
  <si>
    <t>Technonikol Hexagonal</t>
  </si>
  <si>
    <t>Technonikol Sonata Samba</t>
  </si>
  <si>
    <t>Technonikol Sonata Versalles</t>
  </si>
  <si>
    <t>Technonikol Trio super</t>
  </si>
  <si>
    <t>Viļņotās bitumena loksnes</t>
  </si>
  <si>
    <t>Bitumena šindeļi</t>
  </si>
  <si>
    <t>Bezazbesta šīferis</t>
  </si>
  <si>
    <t>Profilētāis skārds</t>
  </si>
  <si>
    <t>Ruukki Monterrey</t>
  </si>
  <si>
    <t>Ruukki Adamante</t>
  </si>
  <si>
    <t>Ruukki Classic</t>
  </si>
  <si>
    <t>Ruukki Decorrey</t>
  </si>
  <si>
    <t>Ruukki T20</t>
  </si>
  <si>
    <t>Ruukki T45</t>
  </si>
  <si>
    <t>Ruukki Valcprofils</t>
  </si>
  <si>
    <t>Uzkausējamais ruļļmateriāls</t>
  </si>
  <si>
    <t>Technonicol Ecofleks V 3.0kg HPP</t>
  </si>
  <si>
    <t>Ruberoīds</t>
  </si>
  <si>
    <t>Technonicol Bipol standart</t>
  </si>
  <si>
    <t>Technonicol Unifleks</t>
  </si>
  <si>
    <t>Technonicol Tehnoelast</t>
  </si>
  <si>
    <t>75x150 mm</t>
  </si>
  <si>
    <t>75x200 mm</t>
  </si>
  <si>
    <t>75x225 mm</t>
  </si>
  <si>
    <t>75x250 mm</t>
  </si>
  <si>
    <t>100x100 mm</t>
  </si>
  <si>
    <t>100x150 mm</t>
  </si>
  <si>
    <t>100x200 mm</t>
  </si>
  <si>
    <t>100x225 mm</t>
  </si>
  <si>
    <t>100x250 mm</t>
  </si>
  <si>
    <t>125x125 mm</t>
  </si>
  <si>
    <t>150x150 mm</t>
  </si>
  <si>
    <t>150x200 mm</t>
  </si>
  <si>
    <t>150x225 mm</t>
  </si>
  <si>
    <t>150x250 mm</t>
  </si>
  <si>
    <t>200x200 mm</t>
  </si>
  <si>
    <t>200x250 mm</t>
  </si>
  <si>
    <t>250x250 mm</t>
  </si>
  <si>
    <t>Kaltēts-kalibrēts zāģmateriāls</t>
  </si>
  <si>
    <t>Svaiģi zāģēts kokmateriāls</t>
  </si>
  <si>
    <t>20x95 mm</t>
  </si>
  <si>
    <t>20x120 mm</t>
  </si>
  <si>
    <t>20x145 mm</t>
  </si>
  <si>
    <t>45x45 mm</t>
  </si>
  <si>
    <t>45x70 mm</t>
  </si>
  <si>
    <t>45x95 mm</t>
  </si>
  <si>
    <t>45x120 mm</t>
  </si>
  <si>
    <t>45x145 mm</t>
  </si>
  <si>
    <t>45x195 mm</t>
  </si>
  <si>
    <t>45x220 mm</t>
  </si>
  <si>
    <t>45x245 mm</t>
  </si>
  <si>
    <t>95x95 mm</t>
  </si>
  <si>
    <t>OSB 3, 10 mm</t>
  </si>
  <si>
    <t>OSB 3, 12 mm</t>
  </si>
  <si>
    <t>OSB 3, 15 mm</t>
  </si>
  <si>
    <t>OSB 3, 18 mm</t>
  </si>
  <si>
    <t>OSB 3, 22 mm</t>
  </si>
  <si>
    <t>Putu polistirols EPS 60</t>
  </si>
  <si>
    <t>Putu polistirols EPS 70</t>
  </si>
  <si>
    <t>Putu polistirols EPS 80</t>
  </si>
  <si>
    <t>Putu polistirols EPS 100</t>
  </si>
  <si>
    <t>Putu polistirols EPS 120</t>
  </si>
  <si>
    <t>Putu polistirols EPS 150</t>
  </si>
  <si>
    <t>Putu polistirols EPS 200</t>
  </si>
  <si>
    <t>biezums 20 mm</t>
  </si>
  <si>
    <t>Biezums 30 mm</t>
  </si>
  <si>
    <t>biezums 40 mm</t>
  </si>
  <si>
    <t>biezums 50 mm</t>
  </si>
  <si>
    <t>biezums 60 mm</t>
  </si>
  <si>
    <t>biezums 70 mm</t>
  </si>
  <si>
    <t>biezums 80 mm</t>
  </si>
  <si>
    <t>biezums 90 mm</t>
  </si>
  <si>
    <t>biezums 100 mm</t>
  </si>
  <si>
    <t>biezums 150 mm</t>
  </si>
  <si>
    <t>Minerālvate ruļļos</t>
  </si>
  <si>
    <t>biezums 200 mm</t>
  </si>
  <si>
    <t>Fasādes akmensvate</t>
  </si>
  <si>
    <t>biezums 75 mm</t>
  </si>
  <si>
    <t>Beramā siltumizolācija</t>
  </si>
  <si>
    <t>m³</t>
  </si>
  <si>
    <t>m²</t>
  </si>
  <si>
    <t>Eternit Klasika L 1130x1750 mm</t>
  </si>
  <si>
    <t>Eternit Klasika M 1130x1250 mm</t>
  </si>
  <si>
    <t>Eternit Klasika XL 1130x2500 mm</t>
  </si>
  <si>
    <t>Eco dach M 1130x1000 mm</t>
  </si>
  <si>
    <t>Eco Dach L 1130x1750 mm</t>
  </si>
  <si>
    <t>Eternit Gotika 920x585 mm</t>
  </si>
  <si>
    <t>Eternit Baltijas vilnis 920x875 mm</t>
  </si>
  <si>
    <t>t</t>
  </si>
  <si>
    <t>Marka M50</t>
  </si>
  <si>
    <t>Marka M75</t>
  </si>
  <si>
    <t>Marka M100</t>
  </si>
  <si>
    <t>Marka M150</t>
  </si>
  <si>
    <t>Marka M200</t>
  </si>
  <si>
    <t>Kokskaidu plāksnes</t>
  </si>
  <si>
    <t>Ģipškartons</t>
  </si>
  <si>
    <t>NORGIPS Standart</t>
  </si>
  <si>
    <t>NORGIPS Hard</t>
  </si>
  <si>
    <t>NORGIPS Ugunsizturīgā plāksne</t>
  </si>
  <si>
    <t>NORGIPS Floor (grīdām)</t>
  </si>
  <si>
    <t>NORGIPS Mitrumizturīgā plāksne</t>
  </si>
  <si>
    <t>OSB 3, 6 mm</t>
  </si>
  <si>
    <t>OSB 3, 9 mm</t>
  </si>
  <si>
    <t>OSB 3 , 8 mm</t>
  </si>
  <si>
    <t>OSB 3, 20 mm</t>
  </si>
  <si>
    <t>OSB 3 T&amp;G4, 12 mm</t>
  </si>
  <si>
    <t>OSB 3 T&amp;G4, 15 mm</t>
  </si>
  <si>
    <t>OSB 3 T&amp;G4, 18 mm</t>
  </si>
  <si>
    <t>OSB 3 T&amp;G4, 22 mm</t>
  </si>
  <si>
    <t>Piezīmes:</t>
  </si>
  <si>
    <t>1. Saraksta secībai nav nekāda sakara ar būvmateriālu vai būvizstrādājumu kvalitātes rādītājiem vai izmantošanas iespējamību. Saraksts izveidots nejaušā secībā;</t>
  </si>
  <si>
    <r>
      <t xml:space="preserve">4 Būvmateriālu vai būvizstrādājumu cenas ir norādītas </t>
    </r>
    <r>
      <rPr>
        <b/>
        <i/>
        <u val="single"/>
        <sz val="10"/>
        <color indexed="8"/>
        <rFont val="Calibri"/>
        <family val="2"/>
      </rPr>
      <t>bez PVN (21%)</t>
    </r>
    <r>
      <rPr>
        <i/>
        <sz val="10"/>
        <color indexed="8"/>
        <rFont val="Calibri"/>
        <family val="2"/>
      </rPr>
      <t>, kā arī mazumtirzniecībā;</t>
    </r>
  </si>
  <si>
    <t>BLOCK 250/200 PPL2/04/25</t>
  </si>
  <si>
    <t>BLOCK 200/250 PPL2/04/25</t>
  </si>
  <si>
    <t>Ytong Energo PP2/0,35 S+GT</t>
  </si>
  <si>
    <t>Ytong PP2/0,4 S+GT</t>
  </si>
  <si>
    <t>Ytong PP3/0,5 S+GT</t>
  </si>
  <si>
    <t>Ytong PP4/0,6 S+GT</t>
  </si>
  <si>
    <t>Ytong PP2/0,4 S</t>
  </si>
  <si>
    <t>Ytong Interior PP3/0,5 S</t>
  </si>
  <si>
    <t xml:space="preserve">Ytong PP4/0,6 </t>
  </si>
  <si>
    <t>Ievadiet daudzumu</t>
  </si>
  <si>
    <t>Marka M250</t>
  </si>
  <si>
    <t>Pildvielu frakcija 2-8 mm</t>
  </si>
  <si>
    <t>Pildvielu frakcija 8-16 mm</t>
  </si>
  <si>
    <t>Betons C 8/10</t>
  </si>
  <si>
    <t>Betons C 12/15</t>
  </si>
  <si>
    <t>Betons C 16/20</t>
  </si>
  <si>
    <t>Betons C 20/25</t>
  </si>
  <si>
    <t>Betons C 25/30</t>
  </si>
  <si>
    <t>Betons C 30/37</t>
  </si>
  <si>
    <t>Betons C 35/45</t>
  </si>
  <si>
    <t>Marka M300</t>
  </si>
  <si>
    <t>Marka M350</t>
  </si>
  <si>
    <t>Marka M400</t>
  </si>
  <si>
    <t>EUR/km</t>
  </si>
  <si>
    <t>Transports uz objektu</t>
  </si>
  <si>
    <t>Betona sūknēšana</t>
  </si>
  <si>
    <t>EUR/h</t>
  </si>
  <si>
    <t>Transportēšana un iestrāde</t>
  </si>
  <si>
    <t>Cementa java (pildvielu frakcija 0-3 mm)</t>
  </si>
  <si>
    <t>OSB plāksnes</t>
  </si>
  <si>
    <t>Bērza saplāksnis</t>
  </si>
  <si>
    <t>Egles saplāksnis</t>
  </si>
  <si>
    <t>4 mm</t>
  </si>
  <si>
    <t>6,5 mm</t>
  </si>
  <si>
    <t>9 mm</t>
  </si>
  <si>
    <t>12 mm</t>
  </si>
  <si>
    <t>15 mm</t>
  </si>
  <si>
    <t>18 mm</t>
  </si>
  <si>
    <t>21 mm</t>
  </si>
  <si>
    <t>Preskartons</t>
  </si>
  <si>
    <t>3,2 mm</t>
  </si>
  <si>
    <t>T&amp;G4, 22 mm</t>
  </si>
  <si>
    <t>16 mm</t>
  </si>
  <si>
    <t>22 mm</t>
  </si>
  <si>
    <t>24 mm</t>
  </si>
  <si>
    <t>Laminēts bērza saplāksnis FF</t>
  </si>
  <si>
    <t>Laminēts bērza saplāksnis FW</t>
  </si>
  <si>
    <t>Laminēts egles saplāksnis FF</t>
  </si>
  <si>
    <t>Knauf WHITE (GKB)</t>
  </si>
  <si>
    <t>GREEN (GKBI)</t>
  </si>
  <si>
    <t>RED (GKF)</t>
  </si>
  <si>
    <t>BLUE (GKFI)</t>
  </si>
  <si>
    <t>BROWN (GKB)</t>
  </si>
  <si>
    <t>Visi šķērsgriezumi</t>
  </si>
  <si>
    <t>25x50 mm</t>
  </si>
  <si>
    <t>25x75 mm</t>
  </si>
  <si>
    <t>25x100 mm</t>
  </si>
  <si>
    <t>25x125 mm</t>
  </si>
  <si>
    <t>25x150 mm</t>
  </si>
  <si>
    <t>32x100 mm</t>
  </si>
  <si>
    <t>50x50 mm</t>
  </si>
  <si>
    <t>50x75 mm</t>
  </si>
  <si>
    <t>50x100 mm</t>
  </si>
  <si>
    <t>50x125 mm</t>
  </si>
  <si>
    <t>50x150 mm</t>
  </si>
  <si>
    <t>50x175 mm</t>
  </si>
  <si>
    <t>50x200 mm</t>
  </si>
  <si>
    <t>50x225 mm</t>
  </si>
  <si>
    <t>75x75 mm</t>
  </si>
  <si>
    <t>50x250 mm</t>
  </si>
  <si>
    <t>75x100 mm</t>
  </si>
  <si>
    <t>biezums 120 mm</t>
  </si>
  <si>
    <t>biezums 30 mm</t>
  </si>
  <si>
    <t>biezums 180 mm</t>
  </si>
  <si>
    <t>biezums 140 mm</t>
  </si>
  <si>
    <t>biezums 160 mm</t>
  </si>
  <si>
    <t>biezums 240 mm</t>
  </si>
  <si>
    <t>biezums 125 mm</t>
  </si>
  <si>
    <t>Dabīgā grants 0+ mm</t>
  </si>
  <si>
    <t>Dabīgā smilts</t>
  </si>
  <si>
    <t>Mazgātas dolomīta šķembas 16-32 mm</t>
  </si>
  <si>
    <t>Mazgātas dolomīta šķembas 8-16 mm</t>
  </si>
  <si>
    <t>Mazgātas dolomīta šķembas 5-8 mm</t>
  </si>
  <si>
    <t>Dolomīta šķembas 8-16 mm</t>
  </si>
  <si>
    <t>Dolomīta šķembas 2-8 mm</t>
  </si>
  <si>
    <t>Atsijas 0-4 mm</t>
  </si>
  <si>
    <t>Granīta šķembas 0-5 mm</t>
  </si>
  <si>
    <t>Granīta šķembas 0-45 mm</t>
  </si>
  <si>
    <t>Granīta šķembas 5-8 mm</t>
  </si>
  <si>
    <t>Granīta šķembas 8-11 mm</t>
  </si>
  <si>
    <t>Granīta šķembas 11-16 mm</t>
  </si>
  <si>
    <t>Atsevišķas stiegras</t>
  </si>
  <si>
    <t>1 metra masa 0,22 kg</t>
  </si>
  <si>
    <t>1 metra masa 0,40 kg</t>
  </si>
  <si>
    <t>1 metra masa 0,62 kg</t>
  </si>
  <si>
    <t>1 metra masa 0,89 kg</t>
  </si>
  <si>
    <t>1 metra masa 1,21 kg</t>
  </si>
  <si>
    <t>1 metra masa 1,58 kg</t>
  </si>
  <si>
    <t>1 metra masa 2,00 kg</t>
  </si>
  <si>
    <t>1 metra masa 2,47 kg</t>
  </si>
  <si>
    <t>1 metra masa 2,98 kg</t>
  </si>
  <si>
    <t>1 metra masa 3,85 kg</t>
  </si>
  <si>
    <t>1 metra masa 4,83 kg</t>
  </si>
  <si>
    <t>1 metra masa 6,31 kg</t>
  </si>
  <si>
    <r>
      <t>Ievadiet daudzumu</t>
    </r>
    <r>
      <rPr>
        <sz val="11"/>
        <color indexed="10"/>
        <rFont val="Courier New"/>
        <family val="3"/>
      </rPr>
      <t xml:space="preserve"> </t>
    </r>
  </si>
  <si>
    <t>Stiegrojuma siets</t>
  </si>
  <si>
    <r>
      <t>m</t>
    </r>
    <r>
      <rPr>
        <vertAlign val="superscript"/>
        <sz val="11"/>
        <rFont val="Courier New"/>
        <family val="3"/>
      </rPr>
      <t>2</t>
    </r>
  </si>
  <si>
    <t>Ø 6 mm,  B500B</t>
  </si>
  <si>
    <t>Ø 8 mm, B500B</t>
  </si>
  <si>
    <t>Ø 10 mm, B500B</t>
  </si>
  <si>
    <t>Ø 12 mm, B500B</t>
  </si>
  <si>
    <t>Ø 14 mm, B500B</t>
  </si>
  <si>
    <t>Ø 16 mm, B500B</t>
  </si>
  <si>
    <t>Ø 18 mm, B500B</t>
  </si>
  <si>
    <t>Ø 20 mm, B500B</t>
  </si>
  <si>
    <t>Ø 22 mm, B500B</t>
  </si>
  <si>
    <t>Ø 25 mm, B500B</t>
  </si>
  <si>
    <t>Ø 28 mm, B500B</t>
  </si>
  <si>
    <t>Ø 32 mm, B500B</t>
  </si>
  <si>
    <t>Ø 4 mm, 100x100 mm, B500B</t>
  </si>
  <si>
    <t>Ø 4 mm, 150x150mm, B500B</t>
  </si>
  <si>
    <t>Ø 4 mm, 200x200mm, B500B</t>
  </si>
  <si>
    <t>Ø 5 mm, 100x100 mm, B500B</t>
  </si>
  <si>
    <t>Ø 5 mm, 150x150mm, B500B</t>
  </si>
  <si>
    <t>Ø 5 mm, 200x200mm, B500B</t>
  </si>
  <si>
    <t>Ø 6 mm, 100x100 mm, B500B</t>
  </si>
  <si>
    <t>Ø 6 mm, 150x150mm, B500B</t>
  </si>
  <si>
    <t>Ø 6 mm, 200x200mm, B500B</t>
  </si>
  <si>
    <t>Ø 8 mm, 100x100 mm, B500B</t>
  </si>
  <si>
    <t>Ø 8 mm, 150x150mm, B500B</t>
  </si>
  <si>
    <t>Ø 8 mm, 200x200mm, B500B</t>
  </si>
  <si>
    <t>Ø 10 mm, 100x100 mm, B500B</t>
  </si>
  <si>
    <t>Ø 10 mm, 150x150mm, B500B</t>
  </si>
  <si>
    <t>Ø 10 mm, 200x200mm, B500B</t>
  </si>
  <si>
    <t>Ø 12 mm, 150x150mm, B500B</t>
  </si>
  <si>
    <t>Ø 12 mm, 200x200mm, B500B</t>
  </si>
  <si>
    <t>Lapas nosaukums</t>
  </si>
  <si>
    <t>Caurspīdīgās PVC jumta loksnes 2000x950 mm</t>
  </si>
  <si>
    <t>Technonikol Tango super</t>
  </si>
  <si>
    <t>Technonikol Sonata Kadriļa</t>
  </si>
  <si>
    <t>Caurspīdīgās PVC jumta loksnes</t>
  </si>
  <si>
    <t xml:space="preserve">Technonicol Bikroelast </t>
  </si>
  <si>
    <t>Betona dakstiņi</t>
  </si>
  <si>
    <t>Monier Minster TE</t>
  </si>
  <si>
    <t>Monier Zanda Polar</t>
  </si>
  <si>
    <t>Monier Zanda Protector</t>
  </si>
  <si>
    <t>Māla dakstiņi</t>
  </si>
  <si>
    <t>Monier Dantegl</t>
  </si>
  <si>
    <t>Monier Granat 13V</t>
  </si>
  <si>
    <t>Monier Nortegl</t>
  </si>
  <si>
    <t>Monier Nova</t>
  </si>
  <si>
    <t>Monier Rubin 13V</t>
  </si>
  <si>
    <t>Monier Turmalin</t>
  </si>
  <si>
    <t>Monier Vittinge E13</t>
  </si>
  <si>
    <t>Monier Vittinge T11</t>
  </si>
  <si>
    <t>Monier Zanda Lux</t>
  </si>
  <si>
    <t>Polietilēna plēve, melna, 0,1 mm</t>
  </si>
  <si>
    <t>Polietilēna plēve, melna, 0,12 mm</t>
  </si>
  <si>
    <t>Polietilēna plēve, melna, 0,15 mm</t>
  </si>
  <si>
    <t>Polietilēna plēve, melna, 0,2 mm</t>
  </si>
  <si>
    <t>Polietilēna plēve, dzeltena, 0,15 mm</t>
  </si>
  <si>
    <t>Polietilēna plēve, caurspīdīga, 0,2 mm</t>
  </si>
  <si>
    <t>Polietilēna plēve, caurspīdīga, 0,15 mm</t>
  </si>
  <si>
    <t>Polietilēna plēve, caurspīdīga, 0,12 mm</t>
  </si>
  <si>
    <t>Polietilēna plēve, caurspīdīga, 0,1 mm</t>
  </si>
  <si>
    <t>Polietilēna plēve, dzeltena, 0,2 mm</t>
  </si>
  <si>
    <t>Baseina plēve, 0,3 mm</t>
  </si>
  <si>
    <t>Pretvēja plēves</t>
  </si>
  <si>
    <t>BITUPAP 125 Bitumena papīrs</t>
  </si>
  <si>
    <t>Antikondensāta jumtu plēves</t>
  </si>
  <si>
    <t xml:space="preserve">DALTEX Frameshield 100 Pluss </t>
  </si>
  <si>
    <t xml:space="preserve">TYVEK UV Facade </t>
  </si>
  <si>
    <t xml:space="preserve">TYVEK HouseWrap </t>
  </si>
  <si>
    <t xml:space="preserve">TYVEK Enerco Wall </t>
  </si>
  <si>
    <t xml:space="preserve">JUTADACH 85 </t>
  </si>
  <si>
    <t>ELKATEK SILVER ANTICON</t>
  </si>
  <si>
    <t>JUTA-FOIL D110</t>
  </si>
  <si>
    <t xml:space="preserve">ELKATEK SILVER </t>
  </si>
  <si>
    <t>ELKATEK EXTRA L</t>
  </si>
  <si>
    <t>JUTACON 130</t>
  </si>
  <si>
    <t>JUTACON 150</t>
  </si>
  <si>
    <t>ELKATEK white anticon</t>
  </si>
  <si>
    <t>Tvaika izolācijas plēves</t>
  </si>
  <si>
    <t>ELT-PEFOIL 200</t>
  </si>
  <si>
    <t>ALUPAP 125</t>
  </si>
  <si>
    <t>ELT-KRAFT VCL</t>
  </si>
  <si>
    <t>ELTBAR Alu</t>
  </si>
  <si>
    <t>JUTADACH VB 120</t>
  </si>
  <si>
    <t>TYVEK Airguard Sd5</t>
  </si>
  <si>
    <t>TYVEK DUPONT AirGuard Reflective</t>
  </si>
  <si>
    <t>TYVEK AIRGUARD Smart</t>
  </si>
  <si>
    <t>Isover Tvaika barjera VARIO KM DUPLEX</t>
  </si>
  <si>
    <t>Polietilēna plēves</t>
  </si>
  <si>
    <t>Siltumnīcas plēves</t>
  </si>
  <si>
    <t>UV siltumnīcas plēve, 0,12 mm</t>
  </si>
  <si>
    <t>UV siltumnīcas plēve, 0,15 mm</t>
  </si>
  <si>
    <t>UV siltumnīcas plēve, 0,2 mm</t>
  </si>
  <si>
    <t>Jutafol Agro 118 armētā plēve, 0,12 mm</t>
  </si>
  <si>
    <t>Agrolux daudzgadīgā plēve, 0,15 mm</t>
  </si>
  <si>
    <t>Ģeotekstils</t>
  </si>
  <si>
    <t>GeoNetex A PP TT UVLS</t>
  </si>
  <si>
    <t>Agroplēve PP Ground Cover</t>
  </si>
  <si>
    <t>DuPont PLANTEX</t>
  </si>
  <si>
    <t>TYPAR SF20</t>
  </si>
  <si>
    <t>NETEX HOME 100</t>
  </si>
  <si>
    <t>GEOPROMA DuPont</t>
  </si>
  <si>
    <t>PROTYPAR PRO</t>
  </si>
  <si>
    <t>Celtniecības ķieģeļi</t>
  </si>
  <si>
    <t>Lode, caurumotais, 250x120x88 mm</t>
  </si>
  <si>
    <t>Lode, caurumotais, 250x120x65 mm</t>
  </si>
  <si>
    <t>Lode, pilnais, 250x120x65 mm</t>
  </si>
  <si>
    <t>Krāsns- dūmvadu ķieģeļi</t>
  </si>
  <si>
    <t>Lode, krāsns ķieģelis, 250x120x65 mm</t>
  </si>
  <si>
    <t>Lode, dūmvadu ķieģelis, 250x120x65 mm</t>
  </si>
  <si>
    <t>Lode, dūmvadu ķieģelis, 250x85x65 mm</t>
  </si>
  <si>
    <t>Šamota, Ša-5 ugunsdrošie, 230x114x65 mm</t>
  </si>
  <si>
    <t>Šamota, Ša-8 ugunsdrošie, 250x124x65 mm</t>
  </si>
  <si>
    <t>Silikāta ķieģeļi M200 balts, 250x120x88 mm</t>
  </si>
  <si>
    <t>Apdares ķieģeļi</t>
  </si>
  <si>
    <t>Lode, Asais Brunis, 250x120x65 mm</t>
  </si>
  <si>
    <t>Lode, Asais Janka, 250x120x65 mm</t>
  </si>
  <si>
    <t>Lode, Brunis, 250x120x65 mm</t>
  </si>
  <si>
    <t>Lode, Janka, 250x120x65 mm</t>
  </si>
  <si>
    <t>Lode, Mārtiņš, 250x120x65 mm</t>
  </si>
  <si>
    <t>Lode, Rudīte, 250x120x65 mm</t>
  </si>
  <si>
    <t>Lode, Rūdis, 250x120x65 mm</t>
  </si>
  <si>
    <t>Lode, Sarmīte, 250x120x65 mm</t>
  </si>
  <si>
    <t>Lode, Sencis, 250x120x65 mm</t>
  </si>
  <si>
    <t>Lode, Skarbais Janka, 250x120x65 mm</t>
  </si>
  <si>
    <t>Lode, Vecais Brunis, 250x120x65 mm</t>
  </si>
  <si>
    <t>Lode Vecais Janka, 250x120x65 mm</t>
  </si>
  <si>
    <t>gab.</t>
  </si>
  <si>
    <t>Būvmateriālu katalogā ietvertās būvmateriālu pozīcijas</t>
  </si>
  <si>
    <t>Knauf Kaučuka hidroziolācija Flaechendicht F</t>
  </si>
  <si>
    <t>Sakret Virsmas hidroizolācija OAD</t>
  </si>
  <si>
    <t>Weber  Hidroizolācija Weber.tec 822</t>
  </si>
  <si>
    <t>Casco Hydrostop</t>
  </si>
  <si>
    <t>Mapei Mapegum WPS</t>
  </si>
  <si>
    <t>Kiilto Hidroizolācija Fibergum</t>
  </si>
  <si>
    <t>Mapei Mapegum PU</t>
  </si>
  <si>
    <t>Mapei Mapelastic Foundation</t>
  </si>
  <si>
    <t>Hidroizolācija</t>
  </si>
  <si>
    <t>Bituma mastika</t>
  </si>
  <si>
    <t>Bitumena špakteļmasa DEN BIT-U</t>
  </si>
  <si>
    <t>Bitumena hidroizolācijas masa DEN BIT-M</t>
  </si>
  <si>
    <t>Divkomponentu hidroizolācija DEN BIT-F</t>
  </si>
  <si>
    <t>Bitumena hidroizolācijas masa DEN BIT-D</t>
  </si>
  <si>
    <t>Bitumena līme ruberoīdam DEN BIT-P</t>
  </si>
  <si>
    <t>Bitumena grunts DEN BIT-R</t>
  </si>
  <si>
    <t>Techno Nicol Mastika EVRIKA Nr.41</t>
  </si>
  <si>
    <t>Techno Nicol Mastika VIŠERA Nr. 22</t>
  </si>
  <si>
    <t>Techno Nicol Mastika TECHOMAST Nr.21</t>
  </si>
  <si>
    <t>Techno Nicol Bitumena mastika MGTN Nr.24</t>
  </si>
  <si>
    <t>Techno Nicol Mastika FIKSER Nr. 23</t>
  </si>
  <si>
    <t>Lode, Vecā Sarmīte, 250x120x65 mm</t>
  </si>
  <si>
    <t>Lode, Asā Sarmīte, 250x120x65 mm</t>
  </si>
  <si>
    <t>Lode Vecais Rūdis, 250x120x65 mm</t>
  </si>
  <si>
    <t>kg</t>
  </si>
  <si>
    <t>Patēriņš 1,33 kg/m²</t>
  </si>
  <si>
    <t>Patēriņš 2,00 kg/m²</t>
  </si>
  <si>
    <t>Patēriņš 1,00 kg/m²</t>
  </si>
  <si>
    <t>Patēriņš 1,50 kg/m²</t>
  </si>
  <si>
    <t>Patēriņš 1,20 kg/m²</t>
  </si>
  <si>
    <t>Patēriņš 1,40 kg/m²</t>
  </si>
  <si>
    <t>Value</t>
  </si>
  <si>
    <t>yes</t>
  </si>
  <si>
    <t>Ievadītais daudzums</t>
  </si>
  <si>
    <t>m</t>
  </si>
  <si>
    <r>
      <t>Cena par mērvienību (</t>
    </r>
    <r>
      <rPr>
        <i/>
        <sz val="10"/>
        <rFont val="Courier New"/>
        <family val="3"/>
      </rPr>
      <t>EUR)</t>
    </r>
  </si>
  <si>
    <r>
      <t>Cena par daudzumu (</t>
    </r>
    <r>
      <rPr>
        <i/>
        <sz val="10"/>
        <rFont val="Courier New"/>
        <family val="3"/>
      </rPr>
      <t>EUR)</t>
    </r>
  </si>
  <si>
    <t>1.1. tabula</t>
  </si>
  <si>
    <t>1.1. attēls</t>
  </si>
  <si>
    <t>1.2. attēls</t>
  </si>
  <si>
    <t>1.3. attēls</t>
  </si>
  <si>
    <r>
      <t>Kopējās būvmateriālu tāmes izmaksas (</t>
    </r>
    <r>
      <rPr>
        <b/>
        <sz val="13"/>
        <color indexed="8"/>
        <rFont val="Courier New"/>
        <family val="3"/>
      </rPr>
      <t>bez PVN 21%</t>
    </r>
    <r>
      <rPr>
        <sz val="13"/>
        <color indexed="8"/>
        <rFont val="Courier New"/>
        <family val="3"/>
      </rPr>
      <t xml:space="preserve">)   </t>
    </r>
  </si>
  <si>
    <r>
      <t>Kopējās būvmateriālu tāmes izmaksas (</t>
    </r>
    <r>
      <rPr>
        <b/>
        <sz val="13"/>
        <color indexed="8"/>
        <rFont val="Courier New"/>
        <family val="3"/>
      </rPr>
      <t xml:space="preserve">ar PVN 21% </t>
    </r>
    <r>
      <rPr>
        <sz val="13"/>
        <color indexed="8"/>
        <rFont val="Courier New"/>
        <family val="3"/>
      </rPr>
      <t xml:space="preserve">)   </t>
    </r>
  </si>
  <si>
    <t>1.4. attēls</t>
  </si>
  <si>
    <t>Būvmateriālu kataloga lietošanas instrukcija</t>
  </si>
  <si>
    <t>3. Būvmateriālu vai būvizstrādājumu patiesās cenas var mainīties atkarībā no to piegādātāja vai tirgotāja piedāvājuma izmaiņām;</t>
  </si>
  <si>
    <r>
      <t xml:space="preserve">3 Katalogā redzamās būvmateriālu vai būvizstrādājumu cenas ir vidējās Latvijas mazumtirzniecības cenas </t>
    </r>
    <r>
      <rPr>
        <b/>
        <i/>
        <u val="single"/>
        <sz val="10"/>
        <color indexed="8"/>
        <rFont val="Calibri"/>
        <family val="2"/>
      </rPr>
      <t>bez PVN (21%);</t>
    </r>
  </si>
  <si>
    <t>SVARĪGI: Pirms darba ar būvmateriālu katalogu nospiediet  pogu "Enable Content", pie nosacījuma, ja atverot datni uzrādās zemāk attēlotais brīdinājums. Skatīt attēlu 1.1.</t>
  </si>
  <si>
    <t>1.5. attēls</t>
  </si>
  <si>
    <t>1. Navigācijai starp izklājlapām izmantojiet saites, kas atrodas 1.1. tabulā. Nospiežot uz kādu no izvēlētās pozīcijas, automātiski tiks atvērta izvēlētā izklājlapa. Skatīt attēlu 1.2.</t>
  </si>
  <si>
    <t>2. Nonākot izvēlētajā būvmateriālu pozīcijas izklājlapā, tiek piedāvātas iespējas ievadīt attiecīgā būvizstrādājuma daudzumu (kolonna E) atbilstoši mērvienībam, kā arī rediģēt būvizstrādājuma cenu (kolonna D) un izveidot piezīmes (kolonna G). Skatīt attēlu 1.3.</t>
  </si>
  <si>
    <r>
      <t>3. Atgriezties izklājlapā "</t>
    </r>
    <r>
      <rPr>
        <b/>
        <sz val="11"/>
        <color indexed="10"/>
        <rFont val="Courier New"/>
        <family val="3"/>
      </rPr>
      <t>SĀKUMS</t>
    </r>
    <r>
      <rPr>
        <b/>
        <sz val="11"/>
        <color indexed="8"/>
        <rFont val="Courier New"/>
        <family val="3"/>
      </rPr>
      <t>" iespējams, izmantojot katras izklājlapas beigās pogu "</t>
    </r>
    <r>
      <rPr>
        <b/>
        <sz val="11"/>
        <color indexed="10"/>
        <rFont val="Courier New"/>
        <family val="3"/>
      </rPr>
      <t>SĀKUMS</t>
    </r>
    <r>
      <rPr>
        <b/>
        <sz val="11"/>
        <color indexed="8"/>
        <rFont val="Courier New"/>
        <family val="3"/>
      </rPr>
      <t>". Skatīt attēlu 1.4.</t>
    </r>
  </si>
  <si>
    <r>
      <t>4. Pēc attiecīgo būvizstrādājumu pozīciju daudzuma ievades pa izklājlapām iespējams apskatīt kopsavilkumu izklājlapā "</t>
    </r>
    <r>
      <rPr>
        <b/>
        <sz val="11"/>
        <color indexed="17"/>
        <rFont val="Courier New"/>
        <family val="3"/>
      </rPr>
      <t>KOPTĀME</t>
    </r>
    <r>
      <rPr>
        <b/>
        <sz val="11"/>
        <color indexed="8"/>
        <rFont val="Courier New"/>
        <family val="3"/>
      </rPr>
      <t>", vispirms nospiežot pogu "</t>
    </r>
    <r>
      <rPr>
        <b/>
        <sz val="11"/>
        <color indexed="10"/>
        <rFont val="Courier New"/>
        <family val="3"/>
      </rPr>
      <t>ATJAUNINĀT</t>
    </r>
    <r>
      <rPr>
        <b/>
        <sz val="11"/>
        <color indexed="8"/>
        <rFont val="Courier New"/>
        <family val="3"/>
      </rPr>
      <t xml:space="preserve"> </t>
    </r>
    <r>
      <rPr>
        <b/>
        <sz val="11"/>
        <color indexed="10"/>
        <rFont val="Courier New"/>
        <family val="3"/>
      </rPr>
      <t>TĀMI</t>
    </r>
    <r>
      <rPr>
        <b/>
        <sz val="11"/>
        <color indexed="8"/>
        <rFont val="Courier New"/>
        <family val="3"/>
      </rPr>
      <t>". Skatīt attēlu 1.5.</t>
    </r>
  </si>
  <si>
    <r>
      <t>SVARĪGI: Pēc izmaiņu veikšanas būvmaterialu pozīciju izklājlapās jāveic koptāmes atjaunināšana, nospiežot pogu "ATJAUNINĀT TĀMI" izklājlapā "</t>
    </r>
    <r>
      <rPr>
        <b/>
        <i/>
        <sz val="12"/>
        <color indexed="17"/>
        <rFont val="Courier New"/>
        <family val="3"/>
      </rPr>
      <t>KOPTĀME</t>
    </r>
    <r>
      <rPr>
        <b/>
        <i/>
        <sz val="12"/>
        <color indexed="10"/>
        <rFont val="Courier New"/>
        <family val="3"/>
      </rPr>
      <t>".</t>
    </r>
  </si>
  <si>
    <r>
      <t xml:space="preserve">3 Katalogā redzamās būvmateriālu vai būvizstrādājumu cenas ir vidējās Latvijas mazumtirzniecības cenas </t>
    </r>
    <r>
      <rPr>
        <b/>
        <i/>
        <u val="single"/>
        <sz val="10"/>
        <color indexed="8"/>
        <rFont val="Calibri"/>
        <family val="2"/>
      </rPr>
      <t>bez PVN (21%)</t>
    </r>
  </si>
  <si>
    <r>
      <t>Cena par mērvienību (eiro</t>
    </r>
    <r>
      <rPr>
        <i/>
        <sz val="11"/>
        <color indexed="8"/>
        <rFont val="Courier New"/>
        <family val="3"/>
      </rPr>
      <t>)</t>
    </r>
  </si>
  <si>
    <r>
      <t>Cena par daudzumu (eiro</t>
    </r>
    <r>
      <rPr>
        <i/>
        <sz val="11"/>
        <color indexed="8"/>
        <rFont val="Courier New"/>
        <family val="3"/>
      </rPr>
      <t>)</t>
    </r>
  </si>
  <si>
    <r>
      <t>Cena par mērvienību (eiro</t>
    </r>
    <r>
      <rPr>
        <i/>
        <sz val="9"/>
        <color indexed="8"/>
        <rFont val="Courier New"/>
        <family val="3"/>
      </rPr>
      <t>)</t>
    </r>
  </si>
  <si>
    <r>
      <t>Cena par daudzumu (eiro</t>
    </r>
    <r>
      <rPr>
        <i/>
        <sz val="9"/>
        <color indexed="8"/>
        <rFont val="Courier New"/>
        <family val="3"/>
      </rPr>
      <t>)</t>
    </r>
  </si>
  <si>
    <t>eiro</t>
  </si>
  <si>
    <t>Beramā akmensvate</t>
  </si>
  <si>
    <t>Zāģmateriālu impregnēšana</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</si>
</sst>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94">
    <font>
      <sz val="11"/>
      <color theme="1"/>
      <name val="Calibri"/>
      <family val="2"/>
    </font>
    <font>
      <sz val="11"/>
      <color indexed="8"/>
      <name val="Calibri"/>
      <family val="2"/>
    </font>
    <font>
      <i/>
      <sz val="10"/>
      <color indexed="8"/>
      <name val="Calibri"/>
      <family val="2"/>
    </font>
    <font>
      <b/>
      <i/>
      <u val="single"/>
      <sz val="10"/>
      <color indexed="8"/>
      <name val="Calibri"/>
      <family val="2"/>
    </font>
    <font>
      <b/>
      <sz val="10"/>
      <name val="Calibri"/>
      <family val="2"/>
    </font>
    <font>
      <sz val="11"/>
      <color indexed="8"/>
      <name val="Courier New"/>
      <family val="3"/>
    </font>
    <font>
      <sz val="11"/>
      <color indexed="12"/>
      <name val="Courier New"/>
      <family val="3"/>
    </font>
    <font>
      <b/>
      <sz val="9"/>
      <color indexed="8"/>
      <name val="Courier New"/>
      <family val="3"/>
    </font>
    <font>
      <b/>
      <sz val="11"/>
      <color indexed="8"/>
      <name val="Calibri"/>
      <family val="2"/>
    </font>
    <font>
      <i/>
      <sz val="11"/>
      <color indexed="8"/>
      <name val="Courier New"/>
      <family val="3"/>
    </font>
    <font>
      <sz val="10"/>
      <color indexed="8"/>
      <name val="Calibri"/>
      <family val="2"/>
    </font>
    <font>
      <b/>
      <sz val="11"/>
      <color indexed="8"/>
      <name val="Courier New"/>
      <family val="3"/>
    </font>
    <font>
      <sz val="11"/>
      <name val="Courier New"/>
      <family val="3"/>
    </font>
    <font>
      <sz val="9"/>
      <color indexed="8"/>
      <name val="Courier New"/>
      <family val="3"/>
    </font>
    <font>
      <sz val="9"/>
      <color indexed="12"/>
      <name val="Courier New"/>
      <family val="3"/>
    </font>
    <font>
      <b/>
      <sz val="9"/>
      <color indexed="12"/>
      <name val="Courier New"/>
      <family val="3"/>
    </font>
    <font>
      <sz val="11"/>
      <color indexed="10"/>
      <name val="Courier New"/>
      <family val="3"/>
    </font>
    <font>
      <b/>
      <sz val="9"/>
      <color indexed="10"/>
      <name val="Courier New"/>
      <family val="3"/>
    </font>
    <font>
      <vertAlign val="superscript"/>
      <sz val="11"/>
      <name val="Courier New"/>
      <family val="3"/>
    </font>
    <font>
      <sz val="12"/>
      <color indexed="8"/>
      <name val="Courier New"/>
      <family val="3"/>
    </font>
    <font>
      <u val="single"/>
      <sz val="11"/>
      <color indexed="12"/>
      <name val="Calibri"/>
      <family val="2"/>
    </font>
    <font>
      <b/>
      <sz val="12"/>
      <color indexed="8"/>
      <name val="Courier New"/>
      <family val="3"/>
    </font>
    <font>
      <i/>
      <sz val="9"/>
      <color indexed="8"/>
      <name val="Courier New"/>
      <family val="3"/>
    </font>
    <font>
      <sz val="13"/>
      <color indexed="8"/>
      <name val="Courier New"/>
      <family val="3"/>
    </font>
    <font>
      <b/>
      <sz val="13"/>
      <color indexed="8"/>
      <name val="Courier New"/>
      <family val="3"/>
    </font>
    <font>
      <sz val="9"/>
      <name val="Courier New"/>
      <family val="3"/>
    </font>
    <font>
      <b/>
      <sz val="9"/>
      <name val="Courier New"/>
      <family val="3"/>
    </font>
    <font>
      <sz val="13"/>
      <color indexed="12"/>
      <name val="Courier New"/>
      <family val="3"/>
    </font>
    <font>
      <sz val="10"/>
      <name val="Courier New"/>
      <family val="3"/>
    </font>
    <font>
      <i/>
      <sz val="10"/>
      <name val="Courier New"/>
      <family val="3"/>
    </font>
    <font>
      <sz val="11"/>
      <name val="Calibri"/>
      <family val="2"/>
    </font>
    <font>
      <sz val="16"/>
      <color indexed="10"/>
      <name val="Courrier New"/>
      <family val="0"/>
    </font>
    <font>
      <b/>
      <i/>
      <sz val="10"/>
      <color indexed="8"/>
      <name val="Courier New"/>
      <family val="3"/>
    </font>
    <font>
      <b/>
      <u val="single"/>
      <sz val="14"/>
      <color indexed="8"/>
      <name val="Courier New"/>
      <family val="3"/>
    </font>
    <font>
      <sz val="11"/>
      <color indexed="12"/>
      <name val="Calibri"/>
      <family val="2"/>
    </font>
    <font>
      <b/>
      <i/>
      <sz val="12"/>
      <color indexed="10"/>
      <name val="Courier New"/>
      <family val="3"/>
    </font>
    <font>
      <b/>
      <i/>
      <sz val="12"/>
      <color indexed="17"/>
      <name val="Courier New"/>
      <family val="3"/>
    </font>
    <font>
      <b/>
      <sz val="11"/>
      <color indexed="10"/>
      <name val="Courier New"/>
      <family val="3"/>
    </font>
    <font>
      <b/>
      <sz val="11"/>
      <color indexed="17"/>
      <name val="Courier New"/>
      <family val="3"/>
    </font>
    <font>
      <sz val="11"/>
      <color indexed="10"/>
      <name val="Calibri"/>
      <family val="2"/>
    </font>
    <font>
      <b/>
      <sz val="11"/>
      <color indexed="10"/>
      <name val="Calibri"/>
      <family val="2"/>
    </font>
    <font>
      <b/>
      <sz val="11"/>
      <color indexed="17"/>
      <name val="Calibri"/>
      <family val="2"/>
    </font>
    <font>
      <b/>
      <sz val="16"/>
      <color indexed="10"/>
      <name val="Calibri"/>
      <family val="2"/>
    </font>
    <font>
      <sz val="14"/>
      <color indexed="10"/>
      <name val="Calibri"/>
      <family val="2"/>
    </font>
    <font>
      <b/>
      <sz val="14"/>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1"/>
      <color rgb="FF0000FF"/>
      <name val="Courier New"/>
      <family val="3"/>
    </font>
    <font>
      <sz val="10"/>
      <color theme="1"/>
      <name val="Calibri"/>
      <family val="2"/>
    </font>
    <font>
      <b/>
      <sz val="11"/>
      <color theme="1"/>
      <name val="Courier New"/>
      <family val="3"/>
    </font>
    <font>
      <sz val="9"/>
      <color theme="1"/>
      <name val="Courier New"/>
      <family val="3"/>
    </font>
    <font>
      <sz val="9"/>
      <color rgb="FF0000FF"/>
      <name val="Courier New"/>
      <family val="3"/>
    </font>
    <font>
      <b/>
      <sz val="9"/>
      <color rgb="FF0000FF"/>
      <name val="Courier New"/>
      <family val="3"/>
    </font>
    <font>
      <b/>
      <sz val="9"/>
      <color rgb="FFFF0000"/>
      <name val="Courier New"/>
      <family val="3"/>
    </font>
    <font>
      <sz val="12"/>
      <color theme="1"/>
      <name val="Courier New"/>
      <family val="3"/>
    </font>
    <font>
      <sz val="13"/>
      <color theme="1"/>
      <name val="Courier New"/>
      <family val="3"/>
    </font>
    <font>
      <sz val="13"/>
      <color rgb="FF0000FF"/>
      <name val="Courier New"/>
      <family val="3"/>
    </font>
    <font>
      <b/>
      <sz val="12"/>
      <color theme="1"/>
      <name val="Courier New"/>
      <family val="3"/>
    </font>
    <font>
      <b/>
      <i/>
      <sz val="10"/>
      <color theme="1"/>
      <name val="Courier New"/>
      <family val="3"/>
    </font>
    <font>
      <b/>
      <u val="single"/>
      <sz val="14"/>
      <color theme="1"/>
      <name val="Courier New"/>
      <family val="3"/>
    </font>
    <font>
      <b/>
      <i/>
      <sz val="12"/>
      <color rgb="FFFF0000"/>
      <name val="Courier New"/>
      <family val="3"/>
    </font>
    <font>
      <i/>
      <sz val="10"/>
      <color theme="1"/>
      <name val="Calibri"/>
      <family val="2"/>
    </font>
    <font>
      <sz val="11"/>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thin"/>
      <top style="thin"/>
      <bottom style="medium"/>
    </border>
    <border>
      <left/>
      <right/>
      <top/>
      <bottom style="medium"/>
    </border>
    <border>
      <left style="hair">
        <color rgb="FF0000FF"/>
      </left>
      <right style="hair">
        <color rgb="FF0000FF"/>
      </right>
      <top style="hair">
        <color rgb="FF0000FF"/>
      </top>
      <bottom/>
    </border>
    <border>
      <left style="hair">
        <color rgb="FF0000FF"/>
      </left>
      <right style="hair">
        <color rgb="FF0000FF"/>
      </right>
      <top/>
      <bottom style="hair">
        <color rgb="FF0000FF"/>
      </bottom>
    </border>
    <border>
      <left style="hair">
        <color rgb="FF0000FF"/>
      </left>
      <right style="hair">
        <color rgb="FF0000FF"/>
      </right>
      <top/>
      <bottom/>
    </border>
    <border>
      <left style="hair">
        <color rgb="FF0000FF"/>
      </left>
      <right style="hair">
        <color rgb="FF0000FF"/>
      </right>
      <top style="hair">
        <color rgb="FF0000FF"/>
      </top>
      <bottom style="hair">
        <color rgb="FF0000FF"/>
      </bottom>
    </border>
    <border>
      <left/>
      <right/>
      <top/>
      <bottom style="thin"/>
    </border>
    <border>
      <left style="medium"/>
      <right style="medium"/>
      <top style="medium"/>
      <bottom style="medium"/>
    </border>
    <border>
      <left style="hair">
        <color rgb="FF0000FF"/>
      </left>
      <right style="hair">
        <color rgb="FF0000FF"/>
      </right>
      <top style="thin"/>
      <bottom style="thin"/>
    </border>
    <border>
      <left/>
      <right/>
      <top style="thin"/>
      <bottom style="thin"/>
    </border>
    <border>
      <left/>
      <right/>
      <top style="thin"/>
      <bottom style="medium"/>
    </border>
    <border>
      <left/>
      <right style="thin"/>
      <top/>
      <bottom style="thin"/>
    </border>
    <border>
      <left/>
      <right style="thin"/>
      <top style="thin"/>
      <bottom style="thin"/>
    </border>
    <border>
      <left/>
      <right style="thin"/>
      <top style="thin"/>
      <bottom/>
    </border>
    <border>
      <left/>
      <right style="thin"/>
      <top style="thin"/>
      <bottom style="medium"/>
    </border>
    <border>
      <left style="medium"/>
      <right style="medium"/>
      <top/>
      <bottom style="medium"/>
    </border>
    <border>
      <left style="medium"/>
      <right style="medium"/>
      <top/>
      <bottom style="thin"/>
    </border>
    <border>
      <left style="medium"/>
      <right style="medium"/>
      <top style="thin"/>
      <bottom style="thin"/>
    </border>
    <border>
      <left style="medium"/>
      <right style="medium"/>
      <top style="thin"/>
      <bottom/>
    </border>
    <border>
      <left style="medium"/>
      <right style="medium"/>
      <top style="thin"/>
      <bottom style="medium"/>
    </border>
    <border>
      <left style="hair">
        <color rgb="FF0000FF"/>
      </left>
      <right style="hair">
        <color rgb="FF0000FF"/>
      </right>
      <top style="hair">
        <color rgb="FF0000FF"/>
      </top>
      <bottom style="medium"/>
    </border>
    <border>
      <left/>
      <right/>
      <top style="medium"/>
      <bottom style="medium"/>
    </border>
    <border>
      <left style="medium"/>
      <right style="medium"/>
      <top style="medium"/>
      <bottom style="thin"/>
    </border>
    <border>
      <left style="hair">
        <color rgb="FF0000FF"/>
      </left>
      <right style="medium"/>
      <top style="hair">
        <color rgb="FF0000FF"/>
      </top>
      <bottom style="hair">
        <color rgb="FF0000FF"/>
      </bottom>
    </border>
    <border>
      <left style="thin"/>
      <right/>
      <top style="thin"/>
      <bottom style="thin"/>
    </border>
    <border>
      <left style="hair">
        <color rgb="FF0000FF"/>
      </left>
      <right style="medium"/>
      <top/>
      <bottom style="hair">
        <color rgb="FF0000FF"/>
      </bottom>
    </border>
    <border>
      <left style="hair">
        <color rgb="FF0000FF"/>
      </left>
      <right style="medium"/>
      <top style="hair">
        <color rgb="FF0000FF"/>
      </top>
      <bottom style="medium"/>
    </border>
    <border>
      <left style="hair">
        <color rgb="FF0000FF"/>
      </left>
      <right style="medium"/>
      <top style="medium"/>
      <bottom style="hair">
        <color rgb="FF0000FF"/>
      </bottom>
    </border>
    <border>
      <left/>
      <right style="medium"/>
      <top style="hair">
        <color rgb="FF0000FF"/>
      </top>
      <bottom style="hair">
        <color rgb="FF0000FF"/>
      </bottom>
    </border>
    <border>
      <left style="hair">
        <color rgb="FF0000FF"/>
      </left>
      <right style="medium"/>
      <top/>
      <bottom/>
    </border>
    <border>
      <left style="hair">
        <color rgb="FF0000FF"/>
      </left>
      <right style="medium"/>
      <top style="hair">
        <color rgb="FF0000FF"/>
      </top>
      <bottom/>
    </border>
    <border>
      <left/>
      <right/>
      <top style="medium"/>
      <bottom/>
    </border>
    <border>
      <left style="medium"/>
      <right/>
      <top style="medium"/>
      <bottom style="medium"/>
    </border>
    <border>
      <left style="hair">
        <color rgb="FF0000FF"/>
      </left>
      <right style="hair">
        <color rgb="FF0000FF"/>
      </right>
      <top style="thin"/>
      <bottom/>
    </border>
    <border>
      <left/>
      <right style="thin"/>
      <top/>
      <bottom/>
    </border>
    <border>
      <left style="medium"/>
      <right/>
      <top style="medium"/>
      <bottom/>
    </border>
    <border>
      <left/>
      <right/>
      <top style="thin"/>
      <bottom/>
    </border>
    <border>
      <left style="medium"/>
      <right style="medium"/>
      <top style="medium"/>
      <bottom/>
    </border>
    <border>
      <left style="medium"/>
      <right style="medium"/>
      <top/>
      <bottom/>
    </border>
    <border>
      <left style="thin"/>
      <right style="thin"/>
      <top/>
      <bottom/>
    </border>
    <border>
      <left/>
      <right style="medium"/>
      <top style="medium"/>
      <bottom style="medium"/>
    </border>
    <border>
      <left style="hair">
        <color rgb="FF0000FF"/>
      </left>
      <right/>
      <top style="hair">
        <color rgb="FF0000FF"/>
      </top>
      <bottom style="hair">
        <color rgb="FF0000FF"/>
      </bottom>
    </border>
    <border>
      <left style="hair">
        <color rgb="FF0000FF"/>
      </left>
      <right/>
      <top style="thin"/>
      <bottom style="thin"/>
    </border>
    <border>
      <left/>
      <right style="thin"/>
      <top/>
      <bottom style="medium"/>
    </border>
    <border>
      <left style="medium"/>
      <right/>
      <top/>
      <bottom style="medium"/>
    </border>
    <border>
      <left style="thin"/>
      <right style="thin"/>
      <top/>
      <bottom style="medium"/>
    </border>
    <border>
      <left style="hair">
        <color rgb="FF0000FF"/>
      </left>
      <right style="hair">
        <color rgb="FF0000FF"/>
      </right>
      <top/>
      <bottom style="medium"/>
    </border>
    <border>
      <left style="hair">
        <color rgb="FF0000FF"/>
      </left>
      <right style="medium"/>
      <top/>
      <bottom style="medium"/>
    </border>
    <border>
      <left/>
      <right style="medium"/>
      <top style="medium"/>
      <bottom/>
    </border>
    <border>
      <left style="hair">
        <color rgb="FF0000FF"/>
      </left>
      <right style="hair">
        <color rgb="FF0000FF"/>
      </right>
      <top/>
      <bottom style="thin"/>
    </border>
    <border>
      <left style="medium"/>
      <right style="thin"/>
      <top style="thin"/>
      <bottom style="thin"/>
    </border>
    <border>
      <left style="medium"/>
      <right style="thin"/>
      <top style="thin"/>
      <bottom/>
    </border>
    <border>
      <left style="medium"/>
      <right style="thin"/>
      <top/>
      <bottom style="thin"/>
    </border>
    <border>
      <left style="medium"/>
      <right style="thin"/>
      <top style="thin"/>
      <bottom style="mediu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medium"/>
    </border>
    <border>
      <left style="hair">
        <color rgb="FF0000FF"/>
      </left>
      <right/>
      <top style="hair">
        <color rgb="FF0000FF"/>
      </top>
      <bottom style="thin"/>
    </border>
    <border>
      <left style="hair">
        <color rgb="FF0000FF"/>
      </left>
      <right style="medium"/>
      <top style="hair">
        <color rgb="FF0000FF"/>
      </top>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top style="thin"/>
      <bottom style="medium"/>
    </border>
    <border>
      <left style="thin"/>
      <right/>
      <top/>
      <bottom style="thin"/>
    </border>
    <border>
      <left style="thin"/>
      <right/>
      <top style="thin"/>
      <bottom/>
    </border>
    <border>
      <left style="thin"/>
      <right/>
      <top/>
      <bottom style="medium"/>
    </border>
    <border>
      <left style="thin"/>
      <right/>
      <top/>
      <botto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top/>
      <bottom/>
    </border>
    <border>
      <left/>
      <right style="medium"/>
      <top style="thin"/>
      <bottom style="thin"/>
    </border>
    <border>
      <left style="medium"/>
      <right/>
      <top style="thin"/>
      <bottom style="thin"/>
    </border>
    <border>
      <left style="thin"/>
      <right style="medium"/>
      <top/>
      <bottom style="thin"/>
    </border>
    <border>
      <left style="thin"/>
      <right/>
      <top style="medium"/>
      <bottom style="medium"/>
    </border>
    <border>
      <left style="medium"/>
      <right style="thin"/>
      <top/>
      <bottom style="medium"/>
    </border>
    <border>
      <left style="thin"/>
      <right style="medium"/>
      <top/>
      <bottom style="medium"/>
    </border>
    <border>
      <left style="medium"/>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89">
    <xf numFmtId="0" fontId="0" fillId="0" borderId="0" xfId="0" applyFont="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Alignment="1">
      <alignment horizontal="right"/>
    </xf>
    <xf numFmtId="0" fontId="0" fillId="0" borderId="0" xfId="0" applyFill="1" applyBorder="1" applyAlignment="1">
      <alignment vertical="center"/>
    </xf>
    <xf numFmtId="0" fontId="0" fillId="0" borderId="0" xfId="0" applyAlignment="1" applyProtection="1">
      <alignment/>
      <protection locked="0"/>
    </xf>
    <xf numFmtId="0" fontId="76" fillId="0" borderId="10" xfId="0" applyFont="1" applyBorder="1" applyAlignment="1">
      <alignment horizontal="center" vertical="center"/>
    </xf>
    <xf numFmtId="0" fontId="76" fillId="0" borderId="11" xfId="0" applyFont="1" applyBorder="1" applyAlignment="1">
      <alignment horizontal="center" vertical="center"/>
    </xf>
    <xf numFmtId="0" fontId="76" fillId="0" borderId="12" xfId="0" applyFont="1" applyBorder="1" applyAlignment="1">
      <alignment horizontal="center" vertical="center"/>
    </xf>
    <xf numFmtId="0" fontId="76" fillId="0" borderId="13" xfId="0" applyFont="1" applyBorder="1" applyAlignment="1">
      <alignment horizontal="center" vertical="center"/>
    </xf>
    <xf numFmtId="0" fontId="77" fillId="10" borderId="14" xfId="0" applyFont="1" applyFill="1" applyBorder="1" applyAlignment="1">
      <alignment horizontal="center" vertical="center" wrapText="1"/>
    </xf>
    <xf numFmtId="0" fontId="78" fillId="32" borderId="15" xfId="0" applyFont="1" applyFill="1" applyBorder="1" applyAlignment="1" applyProtection="1">
      <alignment horizontal="center" vertical="center"/>
      <protection locked="0"/>
    </xf>
    <xf numFmtId="0" fontId="78" fillId="32" borderId="16" xfId="0" applyFont="1" applyFill="1" applyBorder="1" applyAlignment="1" applyProtection="1">
      <alignment horizontal="center" vertical="center"/>
      <protection locked="0"/>
    </xf>
    <xf numFmtId="0" fontId="78" fillId="32" borderId="17" xfId="0" applyFont="1" applyFill="1" applyBorder="1" applyAlignment="1" applyProtection="1">
      <alignment horizontal="center" vertical="center"/>
      <protection locked="0"/>
    </xf>
    <xf numFmtId="0" fontId="78" fillId="32" borderId="18" xfId="0" applyFont="1" applyFill="1" applyBorder="1" applyAlignment="1" applyProtection="1">
      <alignment horizontal="center" vertical="center"/>
      <protection locked="0"/>
    </xf>
    <xf numFmtId="0" fontId="76" fillId="0" borderId="19" xfId="0" applyFont="1" applyBorder="1" applyAlignment="1">
      <alignment horizontal="center" vertical="center"/>
    </xf>
    <xf numFmtId="0" fontId="77" fillId="10" borderId="20" xfId="0" applyFont="1" applyFill="1" applyBorder="1" applyAlignment="1">
      <alignment horizontal="center" vertical="center" wrapText="1"/>
    </xf>
    <xf numFmtId="0" fontId="76" fillId="0" borderId="21" xfId="0" applyFont="1" applyBorder="1" applyAlignment="1">
      <alignment horizontal="center" vertical="center"/>
    </xf>
    <xf numFmtId="0" fontId="76" fillId="0" borderId="22" xfId="0" applyFont="1" applyBorder="1" applyAlignment="1">
      <alignment horizontal="center" vertical="center"/>
    </xf>
    <xf numFmtId="0" fontId="76" fillId="0" borderId="23" xfId="0" applyFont="1" applyBorder="1" applyAlignment="1">
      <alignment horizontal="center" vertical="center"/>
    </xf>
    <xf numFmtId="0" fontId="77" fillId="10" borderId="14" xfId="0" applyFont="1" applyFill="1" applyBorder="1" applyAlignment="1">
      <alignment horizontal="center" vertical="center"/>
    </xf>
    <xf numFmtId="0" fontId="76" fillId="0" borderId="24" xfId="0" applyFont="1" applyBorder="1" applyAlignment="1">
      <alignment horizontal="left" vertical="center"/>
    </xf>
    <xf numFmtId="0" fontId="76" fillId="0" borderId="25" xfId="0" applyFont="1" applyBorder="1" applyAlignment="1">
      <alignment horizontal="left" vertical="center"/>
    </xf>
    <xf numFmtId="0" fontId="76" fillId="0" borderId="25" xfId="0" applyFont="1" applyFill="1" applyBorder="1" applyAlignment="1">
      <alignment horizontal="left" vertical="center"/>
    </xf>
    <xf numFmtId="0" fontId="76" fillId="0" borderId="26" xfId="0" applyFont="1" applyBorder="1" applyAlignment="1">
      <alignment horizontal="left" vertical="center"/>
    </xf>
    <xf numFmtId="0" fontId="76" fillId="0" borderId="27" xfId="0" applyFont="1" applyBorder="1" applyAlignment="1">
      <alignment horizontal="left" vertical="center"/>
    </xf>
    <xf numFmtId="0" fontId="77" fillId="10" borderId="28" xfId="0" applyFont="1" applyFill="1" applyBorder="1" applyAlignment="1">
      <alignment horizontal="center" vertical="center"/>
    </xf>
    <xf numFmtId="0" fontId="76" fillId="10" borderId="29" xfId="0" applyFont="1" applyFill="1" applyBorder="1" applyAlignment="1">
      <alignment horizontal="center" vertical="center"/>
    </xf>
    <xf numFmtId="0" fontId="76" fillId="10" borderId="30" xfId="0" applyFont="1" applyFill="1" applyBorder="1" applyAlignment="1">
      <alignment horizontal="center" vertical="center"/>
    </xf>
    <xf numFmtId="0" fontId="76" fillId="10" borderId="31" xfId="0" applyFont="1" applyFill="1" applyBorder="1" applyAlignment="1">
      <alignment horizontal="center" vertical="center"/>
    </xf>
    <xf numFmtId="0" fontId="76" fillId="10" borderId="32" xfId="0" applyFont="1" applyFill="1" applyBorder="1" applyAlignment="1">
      <alignment horizontal="center" vertical="center"/>
    </xf>
    <xf numFmtId="0" fontId="78" fillId="32" borderId="33" xfId="0" applyFont="1" applyFill="1" applyBorder="1" applyAlignment="1" applyProtection="1">
      <alignment horizontal="center" vertical="center"/>
      <protection locked="0"/>
    </xf>
    <xf numFmtId="0" fontId="4" fillId="0" borderId="0" xfId="0" applyFont="1" applyFill="1" applyBorder="1" applyAlignment="1">
      <alignment horizontal="right" vertical="top"/>
    </xf>
    <xf numFmtId="0" fontId="0" fillId="0" borderId="0" xfId="0" applyBorder="1" applyAlignment="1">
      <alignment vertical="center" wrapText="1"/>
    </xf>
    <xf numFmtId="0" fontId="76" fillId="0" borderId="0" xfId="0" applyFont="1" applyAlignment="1">
      <alignment/>
    </xf>
    <xf numFmtId="0" fontId="76" fillId="0" borderId="24" xfId="0" applyFont="1" applyFill="1" applyBorder="1" applyAlignment="1">
      <alignment horizontal="left" vertical="center"/>
    </xf>
    <xf numFmtId="0" fontId="76" fillId="0" borderId="0" xfId="0" applyFont="1" applyBorder="1" applyAlignment="1">
      <alignment/>
    </xf>
    <xf numFmtId="0" fontId="76" fillId="0" borderId="0" xfId="0" applyFont="1" applyBorder="1" applyAlignment="1">
      <alignment/>
    </xf>
    <xf numFmtId="0" fontId="76" fillId="0" borderId="0" xfId="0" applyFont="1" applyBorder="1" applyAlignment="1">
      <alignment vertical="center" wrapText="1"/>
    </xf>
    <xf numFmtId="0" fontId="79" fillId="0" borderId="0" xfId="0" applyFont="1" applyBorder="1" applyAlignment="1">
      <alignment/>
    </xf>
    <xf numFmtId="0" fontId="76" fillId="0" borderId="14" xfId="0" applyFont="1" applyBorder="1" applyAlignment="1">
      <alignment horizontal="center" vertical="center"/>
    </xf>
    <xf numFmtId="0" fontId="76" fillId="0" borderId="25" xfId="0" applyFont="1" applyFill="1" applyBorder="1" applyAlignment="1">
      <alignment vertical="center"/>
    </xf>
    <xf numFmtId="0" fontId="76" fillId="0" borderId="27" xfId="0" applyFont="1" applyFill="1" applyBorder="1" applyAlignment="1">
      <alignment vertical="center"/>
    </xf>
    <xf numFmtId="0" fontId="76" fillId="10" borderId="20" xfId="0" applyFont="1" applyFill="1" applyBorder="1" applyAlignment="1">
      <alignment horizontal="center" vertical="center"/>
    </xf>
    <xf numFmtId="0" fontId="76" fillId="10" borderId="20" xfId="0" applyFont="1" applyFill="1" applyBorder="1" applyAlignment="1">
      <alignment horizontal="center" vertical="center" wrapText="1"/>
    </xf>
    <xf numFmtId="0" fontId="76" fillId="10" borderId="34" xfId="0" applyFont="1" applyFill="1" applyBorder="1" applyAlignment="1">
      <alignment horizontal="center" vertical="center" wrapText="1"/>
    </xf>
    <xf numFmtId="0" fontId="78" fillId="10" borderId="20" xfId="0" applyFont="1" applyFill="1" applyBorder="1" applyAlignment="1">
      <alignment horizontal="center" vertical="center" wrapText="1"/>
    </xf>
    <xf numFmtId="0" fontId="76" fillId="10" borderId="35" xfId="0" applyFont="1" applyFill="1" applyBorder="1" applyAlignment="1">
      <alignment horizontal="center" vertical="center"/>
    </xf>
    <xf numFmtId="0" fontId="78" fillId="32" borderId="36" xfId="0" applyFont="1" applyFill="1" applyBorder="1" applyAlignment="1" applyProtection="1">
      <alignment horizontal="left" vertical="center"/>
      <protection locked="0"/>
    </xf>
    <xf numFmtId="0" fontId="77" fillId="10" borderId="34" xfId="0" applyFont="1" applyFill="1" applyBorder="1" applyAlignment="1">
      <alignment horizontal="center" vertical="center"/>
    </xf>
    <xf numFmtId="0" fontId="77" fillId="10" borderId="34" xfId="0" applyFont="1" applyFill="1" applyBorder="1" applyAlignment="1">
      <alignment horizontal="center" vertical="center" wrapText="1"/>
    </xf>
    <xf numFmtId="0" fontId="76" fillId="0" borderId="11" xfId="0" applyFont="1" applyFill="1" applyBorder="1" applyAlignment="1">
      <alignment horizontal="left" vertical="center"/>
    </xf>
    <xf numFmtId="0" fontId="76" fillId="0" borderId="11" xfId="0" applyFont="1" applyBorder="1" applyAlignment="1">
      <alignment horizontal="center"/>
    </xf>
    <xf numFmtId="0" fontId="76" fillId="0" borderId="0" xfId="0" applyFont="1" applyAlignment="1">
      <alignment/>
    </xf>
    <xf numFmtId="0" fontId="76" fillId="0" borderId="0" xfId="0" applyFont="1" applyBorder="1" applyAlignment="1">
      <alignment vertical="center"/>
    </xf>
    <xf numFmtId="0" fontId="76" fillId="0" borderId="12" xfId="0" applyFont="1" applyBorder="1" applyAlignment="1">
      <alignment horizontal="center"/>
    </xf>
    <xf numFmtId="0" fontId="76" fillId="0" borderId="10" xfId="0" applyFont="1" applyFill="1" applyBorder="1" applyAlignment="1">
      <alignment horizontal="center"/>
    </xf>
    <xf numFmtId="0" fontId="74" fillId="0" borderId="0" xfId="0" applyFont="1" applyAlignment="1">
      <alignment/>
    </xf>
    <xf numFmtId="0" fontId="76" fillId="0" borderId="26" xfId="0" applyFont="1" applyFill="1" applyBorder="1" applyAlignment="1">
      <alignment horizontal="left" vertical="center"/>
    </xf>
    <xf numFmtId="2" fontId="76" fillId="0" borderId="37" xfId="0" applyNumberFormat="1" applyFont="1" applyBorder="1" applyAlignment="1">
      <alignment horizontal="center" vertical="center"/>
    </xf>
    <xf numFmtId="0" fontId="78" fillId="32" borderId="18" xfId="0" applyFont="1" applyFill="1" applyBorder="1" applyAlignment="1" applyProtection="1">
      <alignment horizontal="left" vertical="center"/>
      <protection locked="0"/>
    </xf>
    <xf numFmtId="0" fontId="78" fillId="32" borderId="38" xfId="0" applyFont="1" applyFill="1" applyBorder="1" applyAlignment="1" applyProtection="1">
      <alignment horizontal="left" vertical="center"/>
      <protection locked="0"/>
    </xf>
    <xf numFmtId="0" fontId="78" fillId="32" borderId="39" xfId="0" applyFont="1" applyFill="1" applyBorder="1" applyAlignment="1" applyProtection="1">
      <alignment horizontal="left" vertical="center"/>
      <protection locked="0"/>
    </xf>
    <xf numFmtId="0" fontId="78" fillId="32" borderId="40" xfId="0" applyFont="1" applyFill="1" applyBorder="1" applyAlignment="1" applyProtection="1">
      <alignment horizontal="left" vertical="center"/>
      <protection locked="0"/>
    </xf>
    <xf numFmtId="0" fontId="78" fillId="32" borderId="41" xfId="0" applyFont="1" applyFill="1" applyBorder="1" applyAlignment="1" applyProtection="1">
      <alignment horizontal="left" vertical="center"/>
      <protection locked="0"/>
    </xf>
    <xf numFmtId="0" fontId="78" fillId="32" borderId="42" xfId="0" applyFont="1" applyFill="1" applyBorder="1" applyAlignment="1" applyProtection="1">
      <alignment horizontal="left" vertical="center"/>
      <protection locked="0"/>
    </xf>
    <xf numFmtId="0" fontId="78" fillId="32" borderId="43" xfId="0" applyFont="1" applyFill="1" applyBorder="1" applyAlignment="1" applyProtection="1">
      <alignment horizontal="left" vertical="center"/>
      <protection locked="0"/>
    </xf>
    <xf numFmtId="0" fontId="76" fillId="10" borderId="44" xfId="0" applyFont="1" applyFill="1" applyBorder="1" applyAlignment="1">
      <alignment horizontal="center" vertical="center" wrapText="1"/>
    </xf>
    <xf numFmtId="0" fontId="76" fillId="10" borderId="45" xfId="0" applyFont="1" applyFill="1" applyBorder="1" applyAlignment="1">
      <alignment horizontal="center" vertical="center"/>
    </xf>
    <xf numFmtId="0" fontId="78" fillId="10" borderId="44" xfId="0" applyFont="1" applyFill="1" applyBorder="1" applyAlignment="1">
      <alignment horizontal="center" vertical="center" wrapText="1"/>
    </xf>
    <xf numFmtId="0" fontId="76" fillId="0" borderId="12" xfId="0" applyFont="1" applyFill="1" applyBorder="1" applyAlignment="1">
      <alignment horizontal="center"/>
    </xf>
    <xf numFmtId="0" fontId="76" fillId="0" borderId="46" xfId="0" applyFont="1" applyBorder="1" applyAlignment="1">
      <alignment horizontal="center" vertical="center"/>
    </xf>
    <xf numFmtId="0" fontId="0" fillId="0" borderId="0" xfId="0" applyAlignment="1">
      <alignment wrapText="1"/>
    </xf>
    <xf numFmtId="0" fontId="76" fillId="0" borderId="12" xfId="0" applyFont="1" applyFill="1" applyBorder="1" applyAlignment="1">
      <alignment horizontal="left" vertical="center"/>
    </xf>
    <xf numFmtId="0" fontId="76" fillId="0" borderId="10" xfId="0" applyFont="1" applyFill="1" applyBorder="1" applyAlignment="1">
      <alignment horizontal="left" vertical="center"/>
    </xf>
    <xf numFmtId="0" fontId="76" fillId="10" borderId="45" xfId="0" applyFont="1" applyFill="1" applyBorder="1" applyAlignment="1">
      <alignment horizontal="center" vertical="center"/>
    </xf>
    <xf numFmtId="0" fontId="76" fillId="10" borderId="45" xfId="0" applyFont="1" applyFill="1" applyBorder="1" applyAlignment="1">
      <alignment horizontal="center" vertical="center" wrapText="1"/>
    </xf>
    <xf numFmtId="0" fontId="76" fillId="0" borderId="11" xfId="0" applyFont="1" applyBorder="1" applyAlignment="1">
      <alignment horizontal="center"/>
    </xf>
    <xf numFmtId="0" fontId="76" fillId="0" borderId="22" xfId="0" applyFont="1" applyBorder="1" applyAlignment="1">
      <alignment horizontal="center"/>
    </xf>
    <xf numFmtId="0" fontId="78" fillId="10" borderId="34" xfId="0" applyFont="1" applyFill="1" applyBorder="1" applyAlignment="1">
      <alignment horizontal="center" vertical="center" wrapText="1"/>
    </xf>
    <xf numFmtId="0" fontId="77" fillId="10" borderId="20" xfId="0" applyFont="1" applyFill="1" applyBorder="1" applyAlignment="1">
      <alignment horizontal="center" vertical="center"/>
    </xf>
    <xf numFmtId="0" fontId="77" fillId="10" borderId="44" xfId="0" applyFont="1" applyFill="1" applyBorder="1" applyAlignment="1">
      <alignment horizontal="center" vertical="center" wrapText="1"/>
    </xf>
    <xf numFmtId="0" fontId="76" fillId="0" borderId="24" xfId="0" applyFont="1" applyBorder="1" applyAlignment="1">
      <alignment horizontal="left"/>
    </xf>
    <xf numFmtId="0" fontId="76" fillId="0" borderId="25" xfId="0" applyFont="1" applyBorder="1" applyAlignment="1">
      <alignment horizontal="left"/>
    </xf>
    <xf numFmtId="0" fontId="76" fillId="0" borderId="26" xfId="0" applyFont="1" applyBorder="1" applyAlignment="1">
      <alignment horizontal="left"/>
    </xf>
    <xf numFmtId="0" fontId="76" fillId="0" borderId="47" xfId="0" applyFont="1" applyBorder="1" applyAlignment="1">
      <alignment horizontal="left"/>
    </xf>
    <xf numFmtId="0" fontId="76" fillId="0" borderId="24" xfId="0" applyFont="1" applyFill="1" applyBorder="1" applyAlignment="1">
      <alignment horizontal="left"/>
    </xf>
    <xf numFmtId="0" fontId="76" fillId="0" borderId="25" xfId="0" applyFont="1" applyBorder="1" applyAlignment="1">
      <alignment/>
    </xf>
    <xf numFmtId="0" fontId="76" fillId="0" borderId="27" xfId="0" applyFont="1" applyBorder="1" applyAlignment="1">
      <alignment/>
    </xf>
    <xf numFmtId="0" fontId="76" fillId="0" borderId="13" xfId="0" applyFont="1" applyBorder="1" applyAlignment="1">
      <alignment horizontal="center"/>
    </xf>
    <xf numFmtId="0" fontId="76" fillId="10" borderId="48" xfId="0" applyFont="1" applyFill="1" applyBorder="1" applyAlignment="1">
      <alignment horizontal="center" vertical="center"/>
    </xf>
    <xf numFmtId="0" fontId="76" fillId="0" borderId="22" xfId="0" applyFont="1" applyBorder="1" applyAlignment="1">
      <alignment horizontal="left"/>
    </xf>
    <xf numFmtId="0" fontId="76" fillId="0" borderId="49" xfId="0" applyFont="1" applyBorder="1" applyAlignment="1">
      <alignment horizontal="left"/>
    </xf>
    <xf numFmtId="0" fontId="76" fillId="10" borderId="50" xfId="0" applyFont="1" applyFill="1" applyBorder="1" applyAlignment="1">
      <alignment horizontal="center" vertical="center"/>
    </xf>
    <xf numFmtId="0" fontId="76" fillId="10" borderId="51" xfId="0" applyFont="1" applyFill="1" applyBorder="1" applyAlignment="1">
      <alignment horizontal="center" vertical="center"/>
    </xf>
    <xf numFmtId="0" fontId="76" fillId="10" borderId="28" xfId="0" applyFont="1" applyFill="1" applyBorder="1" applyAlignment="1">
      <alignment horizontal="center" vertical="center"/>
    </xf>
    <xf numFmtId="2" fontId="76" fillId="0" borderId="19" xfId="0" applyNumberFormat="1" applyFont="1" applyBorder="1" applyAlignment="1">
      <alignment horizontal="center" vertical="center"/>
    </xf>
    <xf numFmtId="0" fontId="76" fillId="10" borderId="45" xfId="0" applyFont="1" applyFill="1" applyBorder="1" applyAlignment="1">
      <alignment horizontal="center" vertical="center"/>
    </xf>
    <xf numFmtId="0" fontId="76" fillId="0" borderId="11" xfId="0" applyFont="1" applyBorder="1" applyAlignment="1">
      <alignment horizontal="center"/>
    </xf>
    <xf numFmtId="0" fontId="76" fillId="0" borderId="52" xfId="0" applyFont="1" applyBorder="1" applyAlignment="1">
      <alignment horizontal="center"/>
    </xf>
    <xf numFmtId="0" fontId="76" fillId="10" borderId="53" xfId="0" applyFont="1" applyFill="1" applyBorder="1" applyAlignment="1">
      <alignment horizontal="center" vertical="center"/>
    </xf>
    <xf numFmtId="0" fontId="76" fillId="0" borderId="44" xfId="0" applyFont="1" applyBorder="1" applyAlignment="1">
      <alignment/>
    </xf>
    <xf numFmtId="0" fontId="80" fillId="0" borderId="0" xfId="0" applyFont="1" applyBorder="1" applyAlignment="1">
      <alignment/>
    </xf>
    <xf numFmtId="0" fontId="76" fillId="0" borderId="49" xfId="0" applyFont="1" applyBorder="1" applyAlignment="1">
      <alignment horizontal="center" vertical="center"/>
    </xf>
    <xf numFmtId="0" fontId="78" fillId="32" borderId="54" xfId="0" applyFont="1" applyFill="1" applyBorder="1" applyAlignment="1" applyProtection="1">
      <alignment horizontal="center" vertical="center"/>
      <protection locked="0"/>
    </xf>
    <xf numFmtId="0" fontId="76" fillId="0" borderId="55" xfId="0" applyFont="1" applyBorder="1" applyAlignment="1">
      <alignment horizontal="center" vertical="center"/>
    </xf>
    <xf numFmtId="0" fontId="76" fillId="0" borderId="11" xfId="0" applyFont="1" applyFill="1" applyBorder="1" applyAlignment="1">
      <alignment horizontal="center"/>
    </xf>
    <xf numFmtId="0" fontId="76" fillId="0" borderId="0" xfId="0" applyFont="1" applyBorder="1" applyAlignment="1">
      <alignment horizontal="center" vertical="center"/>
    </xf>
    <xf numFmtId="0" fontId="76" fillId="0" borderId="11" xfId="0" applyFont="1" applyBorder="1" applyAlignment="1">
      <alignment horizontal="center" vertical="center"/>
    </xf>
    <xf numFmtId="0" fontId="76" fillId="0" borderId="56" xfId="0" applyFont="1" applyFill="1" applyBorder="1" applyAlignment="1">
      <alignment horizontal="left" vertical="center"/>
    </xf>
    <xf numFmtId="0" fontId="76" fillId="0" borderId="14" xfId="0" applyFont="1" applyBorder="1" applyAlignment="1">
      <alignment/>
    </xf>
    <xf numFmtId="0" fontId="77" fillId="10" borderId="57" xfId="0" applyFont="1" applyFill="1" applyBorder="1" applyAlignment="1">
      <alignment horizontal="center" vertical="center"/>
    </xf>
    <xf numFmtId="0" fontId="76" fillId="0" borderId="24" xfId="0" applyFont="1" applyBorder="1" applyAlignment="1">
      <alignment horizontal="right" vertical="center"/>
    </xf>
    <xf numFmtId="0" fontId="76" fillId="0" borderId="25" xfId="0" applyFont="1" applyBorder="1" applyAlignment="1">
      <alignment horizontal="right" vertical="center"/>
    </xf>
    <xf numFmtId="0" fontId="76" fillId="10" borderId="35" xfId="0" applyFont="1" applyFill="1" applyBorder="1" applyAlignment="1">
      <alignment horizontal="center"/>
    </xf>
    <xf numFmtId="0" fontId="76" fillId="10" borderId="30" xfId="0" applyFont="1" applyFill="1" applyBorder="1" applyAlignment="1">
      <alignment horizontal="center"/>
    </xf>
    <xf numFmtId="0" fontId="76" fillId="10" borderId="32" xfId="0" applyFont="1" applyFill="1" applyBorder="1" applyAlignment="1">
      <alignment horizontal="center"/>
    </xf>
    <xf numFmtId="0" fontId="76" fillId="10" borderId="31" xfId="0" applyFont="1" applyFill="1" applyBorder="1" applyAlignment="1">
      <alignment horizontal="center"/>
    </xf>
    <xf numFmtId="0" fontId="76" fillId="0" borderId="26" xfId="0" applyFont="1" applyBorder="1" applyAlignment="1">
      <alignment horizontal="right" vertical="center"/>
    </xf>
    <xf numFmtId="0" fontId="76" fillId="0" borderId="24" xfId="0" applyFont="1" applyFill="1" applyBorder="1" applyAlignment="1">
      <alignment horizontal="right" vertical="center"/>
    </xf>
    <xf numFmtId="0" fontId="76" fillId="0" borderId="25" xfId="0" applyFont="1" applyFill="1" applyBorder="1" applyAlignment="1">
      <alignment horizontal="right" vertical="center"/>
    </xf>
    <xf numFmtId="0" fontId="76" fillId="0" borderId="25" xfId="0" applyFont="1" applyBorder="1" applyAlignment="1">
      <alignment horizontal="right"/>
    </xf>
    <xf numFmtId="0" fontId="76" fillId="0" borderId="26" xfId="0" applyFont="1" applyFill="1" applyBorder="1" applyAlignment="1">
      <alignment horizontal="right" vertical="center"/>
    </xf>
    <xf numFmtId="0" fontId="76" fillId="0" borderId="24" xfId="0" applyFont="1" applyBorder="1" applyAlignment="1">
      <alignment horizontal="right"/>
    </xf>
    <xf numFmtId="0" fontId="76" fillId="10" borderId="29" xfId="0" applyFont="1" applyFill="1" applyBorder="1" applyAlignment="1">
      <alignment horizontal="center"/>
    </xf>
    <xf numFmtId="0" fontId="76" fillId="0" borderId="25" xfId="0" applyFont="1" applyBorder="1" applyAlignment="1">
      <alignment horizontal="center" vertical="center"/>
    </xf>
    <xf numFmtId="0" fontId="76" fillId="10" borderId="20" xfId="0" applyFont="1" applyFill="1" applyBorder="1" applyAlignment="1">
      <alignment horizontal="center"/>
    </xf>
    <xf numFmtId="0" fontId="76" fillId="0" borderId="56" xfId="0" applyFont="1" applyFill="1" applyBorder="1" applyAlignment="1">
      <alignment vertical="center"/>
    </xf>
    <xf numFmtId="0" fontId="76" fillId="0" borderId="49" xfId="0" applyFont="1" applyBorder="1" applyAlignment="1">
      <alignment horizontal="center"/>
    </xf>
    <xf numFmtId="0" fontId="76" fillId="0" borderId="19" xfId="0" applyFont="1" applyBorder="1" applyAlignment="1">
      <alignment horizontal="center"/>
    </xf>
    <xf numFmtId="0" fontId="76" fillId="0" borderId="58" xfId="0" applyFont="1" applyBorder="1" applyAlignment="1">
      <alignment horizontal="center" vertical="center"/>
    </xf>
    <xf numFmtId="0" fontId="78" fillId="32" borderId="59" xfId="0" applyFont="1" applyFill="1" applyBorder="1" applyAlignment="1" applyProtection="1">
      <alignment horizontal="center" vertical="center"/>
      <protection locked="0"/>
    </xf>
    <xf numFmtId="0" fontId="76" fillId="0" borderId="14" xfId="0" applyFont="1" applyBorder="1" applyAlignment="1">
      <alignment horizontal="center"/>
    </xf>
    <xf numFmtId="0" fontId="78" fillId="32" borderId="60" xfId="0" applyFont="1" applyFill="1" applyBorder="1" applyAlignment="1" applyProtection="1">
      <alignment horizontal="left" vertical="center"/>
      <protection locked="0"/>
    </xf>
    <xf numFmtId="0" fontId="76" fillId="0" borderId="26" xfId="0" applyFont="1" applyBorder="1" applyAlignment="1">
      <alignment horizontal="center" vertical="center"/>
    </xf>
    <xf numFmtId="0" fontId="76" fillId="0" borderId="10" xfId="0" applyFont="1" applyBorder="1" applyAlignment="1">
      <alignment horizontal="center"/>
    </xf>
    <xf numFmtId="0" fontId="76" fillId="10" borderId="48" xfId="0" applyFont="1" applyFill="1" applyBorder="1" applyAlignment="1">
      <alignment horizontal="center" vertical="center" wrapText="1"/>
    </xf>
    <xf numFmtId="0" fontId="76" fillId="0" borderId="22" xfId="0" applyFont="1" applyBorder="1" applyAlignment="1">
      <alignment horizontal="left" vertical="center"/>
    </xf>
    <xf numFmtId="0" fontId="78" fillId="10" borderId="53" xfId="0" applyFont="1" applyFill="1" applyBorder="1" applyAlignment="1">
      <alignment horizontal="center" vertical="center" wrapText="1"/>
    </xf>
    <xf numFmtId="0" fontId="76" fillId="0" borderId="27" xfId="0" applyFont="1" applyFill="1" applyBorder="1" applyAlignment="1">
      <alignment horizontal="left" vertical="center"/>
    </xf>
    <xf numFmtId="0" fontId="78" fillId="10" borderId="61" xfId="0" applyFont="1" applyFill="1" applyBorder="1" applyAlignment="1">
      <alignment horizontal="center" vertical="center" wrapText="1"/>
    </xf>
    <xf numFmtId="0" fontId="81" fillId="10" borderId="53" xfId="0" applyFont="1" applyFill="1" applyBorder="1" applyAlignment="1">
      <alignment horizontal="center" vertical="center"/>
    </xf>
    <xf numFmtId="0" fontId="81" fillId="10" borderId="20" xfId="0" applyFont="1" applyFill="1" applyBorder="1" applyAlignment="1">
      <alignment horizontal="center" vertical="center" wrapText="1"/>
    </xf>
    <xf numFmtId="0" fontId="82" fillId="10" borderId="20" xfId="0" applyFont="1" applyFill="1" applyBorder="1" applyAlignment="1">
      <alignment horizontal="center" vertical="center" wrapText="1"/>
    </xf>
    <xf numFmtId="0" fontId="81" fillId="10" borderId="20" xfId="0" applyFont="1" applyFill="1" applyBorder="1" applyAlignment="1">
      <alignment horizontal="center" vertical="center"/>
    </xf>
    <xf numFmtId="0" fontId="83" fillId="10" borderId="20" xfId="0" applyFont="1" applyFill="1" applyBorder="1" applyAlignment="1">
      <alignment horizontal="center" vertical="center" wrapText="1"/>
    </xf>
    <xf numFmtId="0" fontId="77" fillId="10" borderId="45" xfId="0" applyFont="1" applyFill="1" applyBorder="1" applyAlignment="1">
      <alignment horizontal="center" vertical="center"/>
    </xf>
    <xf numFmtId="0" fontId="77" fillId="10" borderId="50" xfId="0" applyFont="1" applyFill="1" applyBorder="1" applyAlignment="1">
      <alignment horizontal="center" vertical="center" wrapText="1"/>
    </xf>
    <xf numFmtId="0" fontId="83" fillId="10" borderId="44" xfId="0" applyFont="1" applyFill="1" applyBorder="1" applyAlignment="1">
      <alignment horizontal="center" vertical="center" wrapText="1"/>
    </xf>
    <xf numFmtId="0" fontId="83" fillId="10" borderId="50" xfId="0" applyFont="1" applyFill="1" applyBorder="1" applyAlignment="1">
      <alignment horizontal="center" vertical="center" wrapText="1"/>
    </xf>
    <xf numFmtId="0" fontId="78" fillId="32" borderId="16" xfId="0" applyFont="1" applyFill="1" applyBorder="1" applyAlignment="1" applyProtection="1">
      <alignment horizontal="left" vertical="center"/>
      <protection locked="0"/>
    </xf>
    <xf numFmtId="0" fontId="78" fillId="32" borderId="15" xfId="0" applyFont="1" applyFill="1" applyBorder="1" applyAlignment="1" applyProtection="1">
      <alignment horizontal="left" vertical="center"/>
      <protection locked="0"/>
    </xf>
    <xf numFmtId="0" fontId="78" fillId="32" borderId="59" xfId="0" applyFont="1" applyFill="1" applyBorder="1" applyAlignment="1" applyProtection="1">
      <alignment horizontal="left" vertical="center"/>
      <protection locked="0"/>
    </xf>
    <xf numFmtId="2" fontId="76" fillId="0" borderId="0" xfId="0" applyNumberFormat="1" applyFont="1" applyBorder="1" applyAlignment="1">
      <alignment horizontal="center" vertical="center"/>
    </xf>
    <xf numFmtId="0" fontId="76" fillId="0" borderId="62" xfId="0" applyFont="1" applyBorder="1" applyAlignment="1">
      <alignment horizontal="center" vertical="center"/>
    </xf>
    <xf numFmtId="0" fontId="83" fillId="10" borderId="20" xfId="0" applyFont="1" applyFill="1" applyBorder="1" applyAlignment="1">
      <alignment horizontal="center" vertical="center"/>
    </xf>
    <xf numFmtId="0" fontId="77" fillId="10" borderId="48" xfId="0" applyFont="1" applyFill="1" applyBorder="1" applyAlignment="1">
      <alignment horizontal="center" vertical="center" wrapText="1"/>
    </xf>
    <xf numFmtId="0" fontId="76" fillId="10" borderId="63" xfId="0" applyFont="1" applyFill="1" applyBorder="1" applyAlignment="1">
      <alignment horizontal="center" vertical="center"/>
    </xf>
    <xf numFmtId="0" fontId="76" fillId="10" borderId="64" xfId="0" applyFont="1" applyFill="1" applyBorder="1" applyAlignment="1">
      <alignment horizontal="center" vertical="center"/>
    </xf>
    <xf numFmtId="0" fontId="76" fillId="10" borderId="65" xfId="0" applyFont="1" applyFill="1" applyBorder="1" applyAlignment="1">
      <alignment horizontal="center" vertical="center"/>
    </xf>
    <xf numFmtId="0" fontId="76" fillId="10" borderId="66" xfId="0" applyFont="1" applyFill="1" applyBorder="1" applyAlignment="1">
      <alignment horizontal="center" vertical="center"/>
    </xf>
    <xf numFmtId="0" fontId="76" fillId="0" borderId="13" xfId="0" applyFont="1" applyFill="1" applyBorder="1" applyAlignment="1">
      <alignment horizontal="left" vertical="center"/>
    </xf>
    <xf numFmtId="0" fontId="76" fillId="0" borderId="13" xfId="0" applyFont="1" applyFill="1" applyBorder="1" applyAlignment="1">
      <alignment horizontal="center"/>
    </xf>
    <xf numFmtId="0" fontId="81" fillId="10" borderId="34" xfId="0" applyFont="1" applyFill="1" applyBorder="1" applyAlignment="1">
      <alignment horizontal="center" vertical="center"/>
    </xf>
    <xf numFmtId="2" fontId="76" fillId="0" borderId="62" xfId="0" applyNumberFormat="1" applyFont="1" applyBorder="1" applyAlignment="1">
      <alignment horizontal="center" vertical="center"/>
    </xf>
    <xf numFmtId="0" fontId="84" fillId="0" borderId="20" xfId="0" applyFont="1" applyFill="1" applyBorder="1" applyAlignment="1">
      <alignment horizontal="center" vertical="center" wrapText="1"/>
    </xf>
    <xf numFmtId="2" fontId="12" fillId="0" borderId="67" xfId="0" applyNumberFormat="1" applyFont="1" applyBorder="1" applyAlignment="1">
      <alignment horizontal="center" vertical="center"/>
    </xf>
    <xf numFmtId="0" fontId="76" fillId="10" borderId="53" xfId="0" applyFont="1" applyFill="1" applyBorder="1" applyAlignment="1">
      <alignment horizontal="center" vertical="center"/>
    </xf>
    <xf numFmtId="0" fontId="76" fillId="0" borderId="10" xfId="0" applyFont="1" applyBorder="1" applyAlignment="1">
      <alignment horizontal="center"/>
    </xf>
    <xf numFmtId="2" fontId="76" fillId="0" borderId="17" xfId="0" applyNumberFormat="1" applyFont="1" applyBorder="1" applyAlignment="1">
      <alignment horizontal="center" vertical="center"/>
    </xf>
    <xf numFmtId="2" fontId="12" fillId="0" borderId="68" xfId="0" applyNumberFormat="1" applyFont="1" applyBorder="1" applyAlignment="1">
      <alignment horizontal="center" vertical="center"/>
    </xf>
    <xf numFmtId="2" fontId="12" fillId="0" borderId="69" xfId="0" applyNumberFormat="1" applyFont="1" applyBorder="1" applyAlignment="1">
      <alignment horizontal="center" vertical="center"/>
    </xf>
    <xf numFmtId="0" fontId="76" fillId="0" borderId="59" xfId="0" applyFont="1" applyBorder="1" applyAlignment="1">
      <alignment horizontal="center" vertical="center"/>
    </xf>
    <xf numFmtId="0" fontId="76" fillId="0" borderId="47" xfId="0" applyFont="1" applyFill="1" applyBorder="1" applyAlignment="1">
      <alignment horizontal="left" vertical="center"/>
    </xf>
    <xf numFmtId="0" fontId="76" fillId="0" borderId="19" xfId="0" applyFont="1" applyBorder="1" applyAlignment="1">
      <alignment horizontal="left" vertical="center"/>
    </xf>
    <xf numFmtId="0" fontId="76" fillId="0" borderId="49" xfId="0" applyFont="1" applyBorder="1" applyAlignment="1">
      <alignment horizontal="left" vertical="center"/>
    </xf>
    <xf numFmtId="0" fontId="85" fillId="0" borderId="0" xfId="0" applyFont="1" applyAlignment="1">
      <alignment/>
    </xf>
    <xf numFmtId="0" fontId="85" fillId="0" borderId="0" xfId="0" applyFont="1" applyAlignment="1">
      <alignment/>
    </xf>
    <xf numFmtId="0" fontId="77" fillId="10" borderId="50" xfId="0" applyFont="1" applyFill="1" applyBorder="1" applyAlignment="1">
      <alignment horizontal="center" vertical="center"/>
    </xf>
    <xf numFmtId="0" fontId="76" fillId="10" borderId="45" xfId="0" applyFont="1" applyFill="1" applyBorder="1" applyAlignment="1">
      <alignment horizontal="center" vertical="center"/>
    </xf>
    <xf numFmtId="0" fontId="76" fillId="10" borderId="53"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10" xfId="0" applyFont="1" applyFill="1" applyBorder="1" applyAlignment="1">
      <alignment horizontal="center" vertical="center"/>
    </xf>
    <xf numFmtId="0" fontId="76" fillId="0" borderId="10" xfId="0" applyFont="1" applyBorder="1" applyAlignment="1">
      <alignment horizontal="center" vertical="center"/>
    </xf>
    <xf numFmtId="0" fontId="76" fillId="0" borderId="52" xfId="0" applyFont="1" applyBorder="1" applyAlignment="1">
      <alignment horizontal="center" vertical="center"/>
    </xf>
    <xf numFmtId="0" fontId="76" fillId="0" borderId="11" xfId="0" applyFont="1" applyBorder="1" applyAlignment="1">
      <alignment horizontal="center" vertical="center"/>
    </xf>
    <xf numFmtId="0" fontId="76" fillId="0" borderId="22" xfId="0" applyFont="1" applyBorder="1" applyAlignment="1">
      <alignment horizontal="center" vertical="center"/>
    </xf>
    <xf numFmtId="0" fontId="78" fillId="32" borderId="70" xfId="0" applyFont="1" applyFill="1" applyBorder="1" applyAlignment="1" applyProtection="1">
      <alignment horizontal="center" vertical="center"/>
      <protection locked="0"/>
    </xf>
    <xf numFmtId="0" fontId="78" fillId="32" borderId="71" xfId="0" applyFont="1" applyFill="1" applyBorder="1" applyAlignment="1" applyProtection="1">
      <alignment horizontal="left" vertical="center"/>
      <protection locked="0"/>
    </xf>
    <xf numFmtId="0" fontId="76" fillId="0" borderId="23" xfId="0" applyFont="1" applyBorder="1" applyAlignment="1">
      <alignment horizontal="left" vertical="center"/>
    </xf>
    <xf numFmtId="0" fontId="76" fillId="0" borderId="0" xfId="0" applyFont="1" applyAlignment="1">
      <alignment horizontal="center" vertical="center"/>
    </xf>
    <xf numFmtId="0" fontId="77" fillId="10" borderId="51" xfId="0" applyFont="1" applyFill="1" applyBorder="1" applyAlignment="1">
      <alignment horizontal="center" vertical="center"/>
    </xf>
    <xf numFmtId="0" fontId="77" fillId="10" borderId="44" xfId="0" applyFont="1" applyFill="1" applyBorder="1" applyAlignment="1">
      <alignment horizontal="center" vertical="center"/>
    </xf>
    <xf numFmtId="0" fontId="76" fillId="0" borderId="0" xfId="0" applyFont="1" applyAlignment="1">
      <alignment horizontal="left" vertical="center"/>
    </xf>
    <xf numFmtId="2" fontId="76" fillId="0" borderId="22" xfId="0" applyNumberFormat="1" applyFont="1" applyBorder="1" applyAlignment="1">
      <alignment horizontal="center" vertical="center"/>
    </xf>
    <xf numFmtId="2" fontId="76" fillId="0" borderId="49" xfId="0" applyNumberFormat="1" applyFont="1" applyBorder="1" applyAlignment="1">
      <alignment horizontal="center" vertical="center"/>
    </xf>
    <xf numFmtId="2" fontId="76" fillId="0" borderId="23" xfId="0" applyNumberFormat="1" applyFont="1" applyBorder="1" applyAlignment="1">
      <alignment horizontal="center" vertical="center"/>
    </xf>
    <xf numFmtId="0" fontId="77" fillId="10" borderId="45" xfId="0" applyFont="1" applyFill="1" applyBorder="1" applyAlignment="1">
      <alignment horizontal="center" vertical="center"/>
    </xf>
    <xf numFmtId="0" fontId="77" fillId="10" borderId="34" xfId="0" applyFont="1" applyFill="1" applyBorder="1" applyAlignment="1">
      <alignment horizontal="center" vertical="center"/>
    </xf>
    <xf numFmtId="0" fontId="76" fillId="10" borderId="53" xfId="0" applyFont="1" applyFill="1" applyBorder="1" applyAlignment="1">
      <alignment horizontal="center" vertical="center"/>
    </xf>
    <xf numFmtId="0" fontId="76" fillId="0" borderId="10" xfId="0" applyFont="1" applyBorder="1" applyAlignment="1">
      <alignment horizontal="center" vertical="center"/>
    </xf>
    <xf numFmtId="0" fontId="76" fillId="0" borderId="11" xfId="0" applyFont="1" applyBorder="1" applyAlignment="1">
      <alignment horizontal="center"/>
    </xf>
    <xf numFmtId="0" fontId="76" fillId="0" borderId="10" xfId="0" applyFont="1" applyBorder="1" applyAlignment="1">
      <alignment horizontal="center"/>
    </xf>
    <xf numFmtId="0" fontId="76" fillId="0" borderId="24" xfId="0" applyFont="1" applyBorder="1" applyAlignment="1">
      <alignment/>
    </xf>
    <xf numFmtId="0" fontId="76" fillId="0" borderId="26" xfId="0" applyFont="1" applyBorder="1" applyAlignment="1">
      <alignment/>
    </xf>
    <xf numFmtId="0" fontId="77" fillId="10" borderId="45" xfId="0" applyFont="1" applyFill="1" applyBorder="1" applyAlignment="1">
      <alignment horizontal="center" vertical="center" wrapText="1"/>
    </xf>
    <xf numFmtId="0" fontId="85" fillId="0" borderId="0" xfId="0" applyFont="1" applyAlignment="1">
      <alignment horizontal="center" vertical="center"/>
    </xf>
    <xf numFmtId="0" fontId="85" fillId="0" borderId="44" xfId="0" applyFont="1" applyBorder="1" applyAlignment="1">
      <alignment/>
    </xf>
    <xf numFmtId="2" fontId="76" fillId="0" borderId="14" xfId="0" applyNumberFormat="1" applyFont="1" applyBorder="1" applyAlignment="1">
      <alignment horizontal="center" vertical="center"/>
    </xf>
    <xf numFmtId="0" fontId="77" fillId="10" borderId="45" xfId="0" applyFont="1" applyFill="1" applyBorder="1" applyAlignment="1">
      <alignment horizontal="center" vertical="center"/>
    </xf>
    <xf numFmtId="0" fontId="76" fillId="0" borderId="11" xfId="0" applyFont="1" applyBorder="1" applyAlignment="1">
      <alignment horizontal="center" vertical="center"/>
    </xf>
    <xf numFmtId="0" fontId="76" fillId="0" borderId="10" xfId="0" applyFont="1" applyBorder="1" applyAlignment="1">
      <alignment horizontal="center" vertical="center"/>
    </xf>
    <xf numFmtId="0" fontId="76" fillId="0" borderId="22" xfId="0" applyFont="1" applyBorder="1" applyAlignment="1">
      <alignment horizontal="center" vertical="center"/>
    </xf>
    <xf numFmtId="0" fontId="76" fillId="0" borderId="0" xfId="0" applyFont="1" applyFill="1" applyBorder="1" applyAlignment="1">
      <alignment horizontal="left" vertical="center"/>
    </xf>
    <xf numFmtId="0" fontId="76" fillId="0" borderId="0" xfId="0" applyFont="1" applyFill="1" applyBorder="1" applyAlignment="1">
      <alignment horizontal="center" vertical="center"/>
    </xf>
    <xf numFmtId="0" fontId="76" fillId="0" borderId="0" xfId="0" applyNumberFormat="1" applyFont="1" applyFill="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Alignment="1">
      <alignment/>
    </xf>
    <xf numFmtId="0" fontId="0" fillId="33" borderId="0" xfId="0" applyFill="1" applyAlignment="1">
      <alignment/>
    </xf>
    <xf numFmtId="0" fontId="76" fillId="6" borderId="11" xfId="0" applyFont="1" applyFill="1" applyBorder="1" applyAlignment="1">
      <alignment horizontal="left" vertical="center"/>
    </xf>
    <xf numFmtId="0" fontId="76" fillId="6" borderId="11" xfId="0" applyFont="1" applyFill="1" applyBorder="1" applyAlignment="1">
      <alignment horizontal="center" vertical="center"/>
    </xf>
    <xf numFmtId="0" fontId="76" fillId="6" borderId="11" xfId="0" applyNumberFormat="1" applyFont="1" applyFill="1" applyBorder="1" applyAlignment="1">
      <alignment horizontal="left"/>
    </xf>
    <xf numFmtId="0" fontId="76" fillId="0" borderId="11" xfId="0" applyFont="1" applyBorder="1" applyAlignment="1">
      <alignment horizontal="center" vertical="center"/>
    </xf>
    <xf numFmtId="0" fontId="0" fillId="6" borderId="0" xfId="0" applyFill="1" applyAlignment="1">
      <alignment/>
    </xf>
    <xf numFmtId="0" fontId="0" fillId="6" borderId="0" xfId="0" applyFill="1" applyBorder="1" applyAlignment="1">
      <alignment/>
    </xf>
    <xf numFmtId="0" fontId="76" fillId="6" borderId="0" xfId="0" applyFont="1" applyFill="1" applyBorder="1" applyAlignment="1">
      <alignment horizontal="left" vertical="center"/>
    </xf>
    <xf numFmtId="0" fontId="76" fillId="6" borderId="0" xfId="0" applyFont="1" applyFill="1" applyBorder="1" applyAlignment="1">
      <alignment horizontal="center" vertical="center"/>
    </xf>
    <xf numFmtId="0" fontId="76" fillId="6" borderId="0" xfId="0" applyNumberFormat="1" applyFont="1" applyFill="1" applyBorder="1" applyAlignment="1">
      <alignment horizontal="left"/>
    </xf>
    <xf numFmtId="0" fontId="76" fillId="6" borderId="10" xfId="0" applyFont="1" applyFill="1" applyBorder="1" applyAlignment="1">
      <alignment horizontal="left" vertical="center"/>
    </xf>
    <xf numFmtId="0" fontId="76" fillId="6" borderId="10" xfId="0" applyFont="1" applyFill="1" applyBorder="1" applyAlignment="1">
      <alignment horizontal="center" vertical="center"/>
    </xf>
    <xf numFmtId="0" fontId="76" fillId="6" borderId="10" xfId="0" applyNumberFormat="1" applyFont="1" applyFill="1" applyBorder="1" applyAlignment="1">
      <alignment horizontal="left"/>
    </xf>
    <xf numFmtId="2" fontId="76" fillId="0" borderId="11" xfId="0" applyNumberFormat="1" applyFont="1" applyBorder="1" applyAlignment="1">
      <alignment horizontal="center" vertical="center"/>
    </xf>
    <xf numFmtId="0" fontId="76" fillId="0" borderId="72" xfId="0" applyFont="1" applyBorder="1" applyAlignment="1">
      <alignment horizontal="left" vertical="center"/>
    </xf>
    <xf numFmtId="0" fontId="76" fillId="0" borderId="73" xfId="0" applyFont="1" applyBorder="1" applyAlignment="1">
      <alignment horizontal="center" vertical="center"/>
    </xf>
    <xf numFmtId="2" fontId="76" fillId="0" borderId="73" xfId="0" applyNumberFormat="1" applyFont="1" applyBorder="1" applyAlignment="1">
      <alignment horizontal="center" vertical="center"/>
    </xf>
    <xf numFmtId="0" fontId="76" fillId="0" borderId="74" xfId="0" applyFont="1" applyBorder="1" applyAlignment="1">
      <alignment horizontal="left" vertical="center"/>
    </xf>
    <xf numFmtId="0" fontId="76" fillId="0" borderId="75" xfId="0" applyFont="1" applyBorder="1" applyAlignment="1">
      <alignment horizontal="left" vertical="center"/>
    </xf>
    <xf numFmtId="0" fontId="81" fillId="10" borderId="44" xfId="0" applyFont="1" applyFill="1" applyBorder="1" applyAlignment="1">
      <alignment horizontal="center" vertical="center" wrapText="1"/>
    </xf>
    <xf numFmtId="0" fontId="81" fillId="10" borderId="50" xfId="0" applyFont="1" applyFill="1" applyBorder="1" applyAlignment="1">
      <alignment horizontal="center" vertical="center" wrapText="1"/>
    </xf>
    <xf numFmtId="0" fontId="86" fillId="0" borderId="0" xfId="0" applyFont="1" applyAlignment="1">
      <alignment/>
    </xf>
    <xf numFmtId="0" fontId="86" fillId="10" borderId="20" xfId="0" applyFont="1" applyFill="1" applyBorder="1" applyAlignment="1">
      <alignment horizontal="center" vertical="center"/>
    </xf>
    <xf numFmtId="0" fontId="25" fillId="10" borderId="61" xfId="0" applyFont="1" applyFill="1" applyBorder="1" applyAlignment="1">
      <alignment horizontal="center" vertical="center" wrapText="1"/>
    </xf>
    <xf numFmtId="0" fontId="26" fillId="10" borderId="50" xfId="0" applyFont="1" applyFill="1" applyBorder="1" applyAlignment="1">
      <alignment horizontal="center" vertical="center" wrapText="1"/>
    </xf>
    <xf numFmtId="0" fontId="25" fillId="10" borderId="44" xfId="0" applyFont="1" applyFill="1" applyBorder="1" applyAlignment="1">
      <alignment horizontal="center" vertical="center" wrapText="1"/>
    </xf>
    <xf numFmtId="2" fontId="87" fillId="32" borderId="50" xfId="0" applyNumberFormat="1" applyFont="1" applyFill="1" applyBorder="1" applyAlignment="1">
      <alignment horizontal="center" vertical="center"/>
    </xf>
    <xf numFmtId="2" fontId="87" fillId="32" borderId="20" xfId="0" applyNumberFormat="1" applyFont="1" applyFill="1" applyBorder="1" applyAlignment="1">
      <alignment horizontal="center" vertical="center"/>
    </xf>
    <xf numFmtId="0" fontId="78" fillId="0" borderId="37" xfId="0" applyFont="1" applyBorder="1" applyAlignment="1" applyProtection="1">
      <alignment horizontal="center" vertical="center"/>
      <protection locked="0"/>
    </xf>
    <xf numFmtId="0" fontId="78" fillId="0" borderId="76" xfId="0" applyFont="1" applyBorder="1" applyAlignment="1" applyProtection="1">
      <alignment horizontal="center" vertical="center"/>
      <protection locked="0"/>
    </xf>
    <xf numFmtId="0" fontId="78" fillId="0" borderId="77" xfId="0" applyFont="1" applyBorder="1" applyAlignment="1" applyProtection="1">
      <alignment horizontal="center" vertical="center"/>
      <protection locked="0"/>
    </xf>
    <xf numFmtId="0" fontId="78" fillId="0" borderId="78" xfId="0" applyFont="1" applyBorder="1" applyAlignment="1" applyProtection="1">
      <alignment horizontal="center" vertical="center"/>
      <protection locked="0"/>
    </xf>
    <xf numFmtId="0" fontId="78" fillId="0" borderId="77" xfId="0" applyFont="1" applyFill="1" applyBorder="1" applyAlignment="1" applyProtection="1">
      <alignment horizontal="center" vertical="center"/>
      <protection locked="0"/>
    </xf>
    <xf numFmtId="0" fontId="78" fillId="0" borderId="37" xfId="0" applyFont="1" applyFill="1" applyBorder="1" applyAlignment="1" applyProtection="1">
      <alignment horizontal="center" vertical="center"/>
      <protection locked="0"/>
    </xf>
    <xf numFmtId="0" fontId="78" fillId="0" borderId="76" xfId="0" applyFont="1" applyFill="1" applyBorder="1" applyAlignment="1" applyProtection="1">
      <alignment horizontal="center" vertical="center"/>
      <protection locked="0"/>
    </xf>
    <xf numFmtId="2" fontId="78" fillId="0" borderId="77" xfId="0" applyNumberFormat="1" applyFont="1" applyBorder="1" applyAlignment="1" applyProtection="1">
      <alignment horizontal="center" vertical="center"/>
      <protection locked="0"/>
    </xf>
    <xf numFmtId="2" fontId="78" fillId="0" borderId="37" xfId="0" applyNumberFormat="1" applyFont="1" applyBorder="1" applyAlignment="1" applyProtection="1">
      <alignment horizontal="center" vertical="center"/>
      <protection locked="0"/>
    </xf>
    <xf numFmtId="2" fontId="78" fillId="0" borderId="78" xfId="0" applyNumberFormat="1" applyFont="1" applyBorder="1" applyAlignment="1" applyProtection="1">
      <alignment horizontal="center" vertical="center"/>
      <protection locked="0"/>
    </xf>
    <xf numFmtId="2" fontId="78" fillId="0" borderId="77" xfId="0" applyNumberFormat="1" applyFont="1" applyFill="1" applyBorder="1" applyAlignment="1" applyProtection="1">
      <alignment horizontal="center" vertical="center"/>
      <protection locked="0"/>
    </xf>
    <xf numFmtId="2" fontId="78" fillId="0" borderId="37" xfId="0" applyNumberFormat="1" applyFont="1" applyFill="1" applyBorder="1" applyAlignment="1" applyProtection="1">
      <alignment horizontal="center" vertical="center"/>
      <protection locked="0"/>
    </xf>
    <xf numFmtId="2" fontId="78" fillId="0" borderId="76" xfId="0" applyNumberFormat="1" applyFont="1" applyBorder="1" applyAlignment="1" applyProtection="1">
      <alignment horizontal="center" vertical="center"/>
      <protection locked="0"/>
    </xf>
    <xf numFmtId="2" fontId="78" fillId="0" borderId="79" xfId="0" applyNumberFormat="1" applyFont="1" applyBorder="1" applyAlignment="1" applyProtection="1">
      <alignment horizontal="center" vertical="center"/>
      <protection locked="0"/>
    </xf>
    <xf numFmtId="2" fontId="78" fillId="0" borderId="80" xfId="0" applyNumberFormat="1" applyFont="1" applyBorder="1" applyAlignment="1" applyProtection="1">
      <alignment horizontal="center" vertical="center"/>
      <protection locked="0"/>
    </xf>
    <xf numFmtId="0" fontId="78" fillId="0" borderId="37" xfId="0" applyFont="1" applyBorder="1" applyAlignment="1" applyProtection="1">
      <alignment horizontal="center"/>
      <protection locked="0"/>
    </xf>
    <xf numFmtId="0" fontId="78" fillId="0" borderId="78" xfId="0" applyFont="1" applyBorder="1" applyAlignment="1" applyProtection="1">
      <alignment horizontal="center"/>
      <protection locked="0"/>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30" fillId="0" borderId="0" xfId="0" applyFont="1" applyFill="1" applyBorder="1" applyAlignment="1" applyProtection="1">
      <alignment/>
      <protection locked="0"/>
    </xf>
    <xf numFmtId="0" fontId="30" fillId="0" borderId="0" xfId="0" applyFont="1" applyFill="1" applyBorder="1" applyAlignment="1">
      <alignment/>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NumberFormat="1" applyFont="1" applyFill="1" applyBorder="1" applyAlignment="1">
      <alignment horizontal="left"/>
    </xf>
    <xf numFmtId="0" fontId="30" fillId="0" borderId="0" xfId="0" applyFont="1" applyFill="1" applyBorder="1" applyAlignment="1">
      <alignment horizontal="center" vertical="center"/>
    </xf>
    <xf numFmtId="0" fontId="68" fillId="0" borderId="0" xfId="52" applyFill="1" applyBorder="1" applyAlignment="1" applyProtection="1">
      <alignment horizontal="center" vertical="center"/>
      <protection locked="0"/>
    </xf>
    <xf numFmtId="0" fontId="88" fillId="0" borderId="0" xfId="0" applyFont="1" applyAlignment="1">
      <alignment horizontal="left" vertical="center"/>
    </xf>
    <xf numFmtId="0" fontId="88" fillId="0" borderId="0" xfId="0" applyFont="1" applyBorder="1" applyAlignment="1">
      <alignment vertical="center"/>
    </xf>
    <xf numFmtId="0" fontId="76" fillId="0" borderId="49" xfId="0" applyFont="1" applyBorder="1" applyAlignment="1" applyProtection="1">
      <alignment horizontal="center" vertical="center"/>
      <protection locked="0"/>
    </xf>
    <xf numFmtId="0" fontId="76" fillId="0" borderId="0" xfId="0" applyFont="1" applyBorder="1" applyAlignment="1">
      <alignment horizontal="left" vertical="center"/>
    </xf>
    <xf numFmtId="0" fontId="0" fillId="0" borderId="0" xfId="0" applyFill="1" applyBorder="1" applyAlignment="1" applyProtection="1">
      <alignment horizontal="center" vertical="center"/>
      <protection locked="0"/>
    </xf>
    <xf numFmtId="0" fontId="68" fillId="0" borderId="11" xfId="52" applyBorder="1" applyAlignment="1" applyProtection="1">
      <alignment horizontal="left" vertical="center"/>
      <protection locked="0"/>
    </xf>
    <xf numFmtId="0" fontId="85" fillId="0" borderId="11" xfId="0" applyFont="1" applyBorder="1" applyAlignment="1" applyProtection="1">
      <alignment vertical="center"/>
      <protection locked="0"/>
    </xf>
    <xf numFmtId="0" fontId="85" fillId="10" borderId="50" xfId="0" applyFont="1" applyFill="1" applyBorder="1" applyAlignment="1">
      <alignment horizontal="center" vertical="center"/>
    </xf>
    <xf numFmtId="0" fontId="77" fillId="0" borderId="44" xfId="0" applyFont="1" applyBorder="1" applyAlignment="1">
      <alignment/>
    </xf>
    <xf numFmtId="0" fontId="85" fillId="10" borderId="63" xfId="0" applyFont="1" applyFill="1" applyBorder="1" applyAlignment="1">
      <alignment horizontal="center" vertical="center"/>
    </xf>
    <xf numFmtId="0" fontId="85" fillId="10" borderId="66" xfId="0" applyFont="1" applyFill="1" applyBorder="1" applyAlignment="1">
      <alignment horizontal="center" vertical="center"/>
    </xf>
    <xf numFmtId="0" fontId="68" fillId="0" borderId="13" xfId="52" applyBorder="1" applyAlignment="1" applyProtection="1">
      <alignment horizontal="left" vertical="center"/>
      <protection locked="0"/>
    </xf>
    <xf numFmtId="0" fontId="85" fillId="32" borderId="13" xfId="0" applyFont="1" applyFill="1" applyBorder="1" applyAlignment="1" applyProtection="1">
      <alignment horizontal="center" vertical="center"/>
      <protection locked="0"/>
    </xf>
    <xf numFmtId="0" fontId="85" fillId="10" borderId="65" xfId="0" applyFont="1" applyFill="1" applyBorder="1" applyAlignment="1">
      <alignment horizontal="center" vertical="center"/>
    </xf>
    <xf numFmtId="0" fontId="68" fillId="0" borderId="10" xfId="52" applyBorder="1" applyAlignment="1" applyProtection="1">
      <alignment horizontal="left" vertical="center"/>
      <protection locked="0"/>
    </xf>
    <xf numFmtId="2" fontId="76" fillId="0" borderId="13" xfId="0" applyNumberFormat="1" applyFont="1" applyBorder="1" applyAlignment="1">
      <alignment horizontal="center" vertical="center"/>
    </xf>
    <xf numFmtId="0" fontId="76" fillId="0" borderId="81" xfId="0" applyFont="1" applyBorder="1" applyAlignment="1">
      <alignment horizontal="left" vertical="center"/>
    </xf>
    <xf numFmtId="0" fontId="89" fillId="0" borderId="0" xfId="0" applyFont="1" applyAlignment="1">
      <alignment horizontal="right" vertical="center"/>
    </xf>
    <xf numFmtId="0" fontId="85" fillId="0" borderId="0" xfId="0" applyFont="1" applyAlignment="1">
      <alignment vertical="center"/>
    </xf>
    <xf numFmtId="0" fontId="76" fillId="0" borderId="0" xfId="0" applyFont="1" applyAlignment="1">
      <alignment horizontal="left" vertical="center" wrapText="1"/>
    </xf>
    <xf numFmtId="0" fontId="85" fillId="0" borderId="0" xfId="0" applyFont="1" applyAlignment="1">
      <alignment vertical="center" wrapText="1"/>
    </xf>
    <xf numFmtId="0" fontId="0" fillId="0" borderId="0" xfId="0" applyAlignment="1" applyProtection="1">
      <alignment/>
      <protection/>
    </xf>
    <xf numFmtId="0" fontId="90" fillId="0" borderId="0" xfId="0" applyFont="1" applyAlignment="1">
      <alignment horizontal="center" vertical="center"/>
    </xf>
    <xf numFmtId="0" fontId="76" fillId="10" borderId="53" xfId="0" applyFont="1" applyFill="1" applyBorder="1" applyAlignment="1">
      <alignment horizontal="center" vertical="center"/>
    </xf>
    <xf numFmtId="0" fontId="0" fillId="0" borderId="0" xfId="0" applyBorder="1" applyAlignment="1" applyProtection="1">
      <alignment/>
      <protection/>
    </xf>
    <xf numFmtId="0" fontId="76" fillId="10" borderId="20" xfId="0" applyFont="1" applyFill="1" applyBorder="1" applyAlignment="1" applyProtection="1">
      <alignment horizontal="center" vertical="center" wrapText="1"/>
      <protection locked="0"/>
    </xf>
    <xf numFmtId="0" fontId="89" fillId="0" borderId="0" xfId="0" applyFont="1" applyAlignment="1">
      <alignment horizontal="right" vertical="center"/>
    </xf>
    <xf numFmtId="0" fontId="80" fillId="0" borderId="0" xfId="0" applyFont="1" applyAlignment="1">
      <alignment horizontal="left" vertical="center" wrapText="1"/>
    </xf>
    <xf numFmtId="0" fontId="91" fillId="0" borderId="0" xfId="0" applyFont="1" applyAlignment="1">
      <alignment horizontal="left" vertical="center" wrapText="1"/>
    </xf>
    <xf numFmtId="0" fontId="88" fillId="0" borderId="0" xfId="0" applyFont="1" applyAlignment="1">
      <alignment horizontal="left" vertical="center" wrapText="1"/>
    </xf>
    <xf numFmtId="0" fontId="90" fillId="0" borderId="0" xfId="0" applyFont="1" applyAlignment="1">
      <alignment horizontal="center" vertical="center"/>
    </xf>
    <xf numFmtId="0" fontId="80" fillId="0" borderId="0" xfId="0" applyFont="1" applyBorder="1" applyAlignment="1">
      <alignment horizontal="left" vertical="center" wrapText="1"/>
    </xf>
    <xf numFmtId="0" fontId="85" fillId="32" borderId="11" xfId="0" applyFont="1" applyFill="1" applyBorder="1" applyAlignment="1" applyProtection="1">
      <alignment horizontal="center" vertical="center"/>
      <protection locked="0"/>
    </xf>
    <xf numFmtId="0" fontId="88" fillId="0" borderId="0" xfId="0" applyFont="1" applyAlignment="1">
      <alignment horizontal="center" vertical="center"/>
    </xf>
    <xf numFmtId="0" fontId="85" fillId="0" borderId="14" xfId="0" applyFont="1" applyBorder="1" applyAlignment="1">
      <alignment horizontal="center"/>
    </xf>
    <xf numFmtId="0" fontId="85" fillId="10" borderId="82" xfId="0" applyFont="1" applyFill="1" applyBorder="1" applyAlignment="1">
      <alignment horizontal="center" vertical="center"/>
    </xf>
    <xf numFmtId="0" fontId="85" fillId="10" borderId="83" xfId="0" applyFont="1" applyFill="1" applyBorder="1" applyAlignment="1">
      <alignment horizontal="center" vertical="center"/>
    </xf>
    <xf numFmtId="0" fontId="85" fillId="10" borderId="84" xfId="0" applyFont="1" applyFill="1" applyBorder="1" applyAlignment="1">
      <alignment horizontal="center" vertical="center"/>
    </xf>
    <xf numFmtId="0" fontId="77" fillId="10" borderId="45" xfId="0" applyFont="1" applyFill="1" applyBorder="1" applyAlignment="1">
      <alignment horizontal="center" vertical="center"/>
    </xf>
    <xf numFmtId="0" fontId="77" fillId="10" borderId="34" xfId="0" applyFont="1" applyFill="1" applyBorder="1" applyAlignment="1">
      <alignment horizontal="center" vertical="center"/>
    </xf>
    <xf numFmtId="0" fontId="77" fillId="10" borderId="53" xfId="0" applyFont="1" applyFill="1" applyBorder="1" applyAlignment="1">
      <alignment horizontal="center" vertical="center"/>
    </xf>
    <xf numFmtId="0" fontId="85" fillId="32" borderId="10" xfId="0" applyFont="1" applyFill="1" applyBorder="1" applyAlignment="1" applyProtection="1">
      <alignment horizontal="center" vertical="center"/>
      <protection locked="0"/>
    </xf>
    <xf numFmtId="0" fontId="85" fillId="32" borderId="76" xfId="0" applyFont="1" applyFill="1" applyBorder="1" applyAlignment="1" applyProtection="1">
      <alignment horizontal="center" vertical="center"/>
      <protection locked="0"/>
    </xf>
    <xf numFmtId="0" fontId="85" fillId="32" borderId="23" xfId="0" applyFont="1" applyFill="1" applyBorder="1" applyAlignment="1" applyProtection="1">
      <alignment horizontal="center" vertical="center"/>
      <protection locked="0"/>
    </xf>
    <xf numFmtId="0" fontId="85" fillId="32" borderId="27" xfId="0" applyFont="1" applyFill="1" applyBorder="1" applyAlignment="1" applyProtection="1">
      <alignment horizontal="center" vertical="center"/>
      <protection locked="0"/>
    </xf>
    <xf numFmtId="0" fontId="0" fillId="0" borderId="0" xfId="0" applyBorder="1" applyAlignment="1">
      <alignment horizontal="center"/>
    </xf>
    <xf numFmtId="0" fontId="92" fillId="0" borderId="0" xfId="0" applyFont="1" applyBorder="1" applyAlignment="1">
      <alignment horizontal="left" vertical="center" wrapText="1"/>
    </xf>
    <xf numFmtId="0" fontId="92" fillId="0" borderId="0" xfId="0" applyFont="1" applyBorder="1" applyAlignment="1">
      <alignment vertical="center" wrapText="1"/>
    </xf>
    <xf numFmtId="0" fontId="93" fillId="0" borderId="0" xfId="52" applyFont="1" applyFill="1" applyBorder="1" applyAlignment="1" applyProtection="1">
      <alignment horizontal="center" vertical="center"/>
      <protection locked="0"/>
    </xf>
    <xf numFmtId="0" fontId="76" fillId="10" borderId="85" xfId="0" applyFont="1" applyFill="1" applyBorder="1" applyAlignment="1">
      <alignment horizontal="center" vertical="center"/>
    </xf>
    <xf numFmtId="0" fontId="76" fillId="10" borderId="86" xfId="0" applyFont="1" applyFill="1" applyBorder="1" applyAlignment="1">
      <alignment horizontal="center" vertical="center"/>
    </xf>
    <xf numFmtId="0" fontId="76" fillId="10" borderId="45" xfId="0" applyFont="1" applyFill="1" applyBorder="1" applyAlignment="1">
      <alignment horizontal="center" vertical="center"/>
    </xf>
    <xf numFmtId="0" fontId="76" fillId="10" borderId="53" xfId="0" applyFont="1" applyFill="1" applyBorder="1" applyAlignment="1">
      <alignment horizontal="center" vertical="center"/>
    </xf>
    <xf numFmtId="0" fontId="76" fillId="0" borderId="25" xfId="0" applyFont="1" applyFill="1" applyBorder="1" applyAlignment="1">
      <alignment horizontal="center" vertical="center"/>
    </xf>
    <xf numFmtId="0" fontId="76" fillId="0" borderId="11" xfId="0" applyFont="1" applyFill="1" applyBorder="1" applyAlignment="1">
      <alignment horizontal="center" vertical="center"/>
    </xf>
    <xf numFmtId="0" fontId="76" fillId="10" borderId="85" xfId="0" applyFont="1" applyFill="1" applyBorder="1" applyAlignment="1">
      <alignment horizontal="center"/>
    </xf>
    <xf numFmtId="0" fontId="76" fillId="10" borderId="86" xfId="0" applyFont="1" applyFill="1" applyBorder="1" applyAlignment="1">
      <alignment horizontal="center"/>
    </xf>
    <xf numFmtId="0" fontId="76" fillId="0" borderId="25" xfId="0" applyFont="1" applyFill="1" applyBorder="1" applyAlignment="1">
      <alignment horizontal="center"/>
    </xf>
    <xf numFmtId="0" fontId="76" fillId="0" borderId="11" xfId="0" applyFont="1" applyFill="1" applyBorder="1" applyAlignment="1">
      <alignment horizontal="center"/>
    </xf>
    <xf numFmtId="0" fontId="76" fillId="0" borderId="24" xfId="0" applyFont="1" applyFill="1" applyBorder="1" applyAlignment="1">
      <alignment horizontal="center" vertical="center"/>
    </xf>
    <xf numFmtId="0" fontId="76" fillId="0" borderId="10" xfId="0" applyFont="1" applyFill="1" applyBorder="1" applyAlignment="1">
      <alignment horizontal="center" vertical="center"/>
    </xf>
    <xf numFmtId="0" fontId="68" fillId="0" borderId="0" xfId="52" applyFill="1" applyBorder="1" applyAlignment="1" applyProtection="1">
      <alignment horizontal="center" vertical="center"/>
      <protection locked="0"/>
    </xf>
    <xf numFmtId="0" fontId="76" fillId="10" borderId="34" xfId="0" applyFont="1" applyFill="1" applyBorder="1" applyAlignment="1">
      <alignment horizontal="center" vertical="center"/>
    </xf>
    <xf numFmtId="0" fontId="76" fillId="0" borderId="11" xfId="0" applyFont="1" applyBorder="1" applyAlignment="1">
      <alignment horizontal="center" vertical="center"/>
    </xf>
    <xf numFmtId="0" fontId="76" fillId="10" borderId="48" xfId="0" applyFont="1" applyFill="1" applyBorder="1" applyAlignment="1">
      <alignment horizontal="center" vertical="center"/>
    </xf>
    <xf numFmtId="0" fontId="12" fillId="10" borderId="87" xfId="0" applyFont="1" applyFill="1" applyBorder="1" applyAlignment="1">
      <alignment horizontal="center" vertical="center"/>
    </xf>
    <xf numFmtId="0" fontId="12" fillId="10" borderId="53" xfId="0" applyFont="1" applyFill="1" applyBorder="1" applyAlignment="1">
      <alignment horizontal="center" vertical="center"/>
    </xf>
    <xf numFmtId="0" fontId="76" fillId="0" borderId="75" xfId="0" applyFont="1" applyFill="1" applyBorder="1" applyAlignment="1">
      <alignment horizontal="center" vertical="center"/>
    </xf>
    <xf numFmtId="0" fontId="76" fillId="0" borderId="0"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75" xfId="0" applyFont="1" applyFill="1" applyBorder="1" applyAlignment="1">
      <alignment horizontal="center" vertical="center"/>
    </xf>
    <xf numFmtId="0" fontId="76" fillId="0" borderId="24" xfId="0" applyFont="1" applyBorder="1" applyAlignment="1">
      <alignment horizontal="center" vertical="center"/>
    </xf>
    <xf numFmtId="0" fontId="76" fillId="0" borderId="10" xfId="0" applyFont="1" applyBorder="1" applyAlignment="1">
      <alignment horizontal="center" vertical="center"/>
    </xf>
    <xf numFmtId="0" fontId="76" fillId="0" borderId="25" xfId="0" applyFont="1" applyBorder="1" applyAlignment="1">
      <alignment horizontal="center" vertical="center"/>
    </xf>
    <xf numFmtId="0" fontId="76" fillId="10" borderId="45" xfId="0" applyFont="1" applyFill="1" applyBorder="1" applyAlignment="1">
      <alignment horizontal="center"/>
    </xf>
    <xf numFmtId="0" fontId="76" fillId="10" borderId="53" xfId="0" applyFont="1" applyFill="1" applyBorder="1" applyAlignment="1">
      <alignment horizontal="center"/>
    </xf>
    <xf numFmtId="0" fontId="76" fillId="0" borderId="25" xfId="0" applyFont="1" applyBorder="1" applyAlignment="1">
      <alignment horizontal="center"/>
    </xf>
    <xf numFmtId="0" fontId="76" fillId="0" borderId="11" xfId="0" applyFont="1" applyBorder="1" applyAlignment="1">
      <alignment horizontal="center"/>
    </xf>
    <xf numFmtId="0" fontId="76" fillId="0" borderId="25"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10" borderId="45" xfId="0" applyFont="1" applyFill="1" applyBorder="1" applyAlignment="1" applyProtection="1">
      <alignment horizontal="center" vertical="center"/>
      <protection locked="0"/>
    </xf>
    <xf numFmtId="0" fontId="76" fillId="10" borderId="53" xfId="0" applyFont="1" applyFill="1" applyBorder="1" applyAlignment="1" applyProtection="1">
      <alignment horizontal="center" vertical="center"/>
      <protection locked="0"/>
    </xf>
    <xf numFmtId="0" fontId="76" fillId="0" borderId="24" xfId="0" applyFont="1" applyBorder="1" applyAlignment="1">
      <alignment horizontal="center"/>
    </xf>
    <xf numFmtId="0" fontId="76" fillId="0" borderId="10" xfId="0" applyFont="1" applyBorder="1" applyAlignment="1">
      <alignment horizontal="center"/>
    </xf>
    <xf numFmtId="0" fontId="76" fillId="10" borderId="45" xfId="0" applyFont="1" applyFill="1" applyBorder="1" applyAlignment="1">
      <alignment horizontal="center" vertical="center" wrapText="1"/>
    </xf>
    <xf numFmtId="0" fontId="76" fillId="10" borderId="53" xfId="0" applyFont="1" applyFill="1" applyBorder="1" applyAlignment="1">
      <alignment horizontal="center" vertical="center" wrapText="1"/>
    </xf>
    <xf numFmtId="0" fontId="76" fillId="0" borderId="25" xfId="0" applyFont="1" applyFill="1" applyBorder="1" applyAlignment="1">
      <alignment horizontal="center" wrapText="1"/>
    </xf>
    <xf numFmtId="0" fontId="76" fillId="0" borderId="11" xfId="0" applyFont="1" applyFill="1" applyBorder="1" applyAlignment="1">
      <alignment horizontal="center" wrapText="1"/>
    </xf>
    <xf numFmtId="0" fontId="76" fillId="0" borderId="75" xfId="0" applyFont="1" applyFill="1" applyBorder="1" applyAlignment="1">
      <alignment horizontal="center" wrapText="1"/>
    </xf>
    <xf numFmtId="0" fontId="76" fillId="0" borderId="75" xfId="0" applyFont="1" applyBorder="1" applyAlignment="1">
      <alignment horizontal="center"/>
    </xf>
    <xf numFmtId="0" fontId="76" fillId="0" borderId="75" xfId="0" applyFont="1" applyFill="1" applyBorder="1" applyAlignment="1">
      <alignment horizontal="center"/>
    </xf>
    <xf numFmtId="0" fontId="77" fillId="0" borderId="25"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75" xfId="0" applyFont="1" applyFill="1" applyBorder="1" applyAlignment="1">
      <alignment horizontal="center" vertical="center" wrapText="1"/>
    </xf>
    <xf numFmtId="0" fontId="76" fillId="0" borderId="22" xfId="0" applyFont="1" applyBorder="1" applyAlignment="1">
      <alignment horizontal="center" vertical="center"/>
    </xf>
    <xf numFmtId="0" fontId="76" fillId="0" borderId="88" xfId="0" applyFont="1" applyBorder="1" applyAlignment="1">
      <alignment horizontal="center" vertical="center"/>
    </xf>
    <xf numFmtId="0" fontId="77" fillId="0" borderId="89" xfId="0" applyFont="1" applyFill="1" applyBorder="1" applyAlignment="1">
      <alignment horizontal="center" vertical="center" wrapText="1"/>
    </xf>
    <xf numFmtId="0" fontId="77" fillId="0" borderId="22" xfId="0" applyFont="1" applyFill="1" applyBorder="1" applyAlignment="1">
      <alignment horizontal="center" vertical="center" wrapText="1"/>
    </xf>
    <xf numFmtId="0" fontId="77" fillId="0" borderId="88" xfId="0" applyFont="1" applyFill="1" applyBorder="1" applyAlignment="1">
      <alignment horizontal="center" vertical="center" wrapText="1"/>
    </xf>
    <xf numFmtId="0" fontId="68" fillId="0" borderId="0" xfId="52" applyFill="1" applyBorder="1" applyAlignment="1">
      <alignment horizontal="center" vertical="center"/>
    </xf>
    <xf numFmtId="0" fontId="77" fillId="0" borderId="24"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0" borderId="90" xfId="0" applyFont="1" applyFill="1" applyBorder="1" applyAlignment="1">
      <alignment horizontal="center" vertical="center" wrapText="1"/>
    </xf>
    <xf numFmtId="0" fontId="76" fillId="10" borderId="91" xfId="0" applyFont="1" applyFill="1" applyBorder="1" applyAlignment="1">
      <alignment horizontal="center" vertical="center"/>
    </xf>
    <xf numFmtId="0" fontId="76" fillId="0" borderId="75" xfId="0" applyFont="1" applyBorder="1" applyAlignment="1">
      <alignment horizontal="center" vertical="center"/>
    </xf>
    <xf numFmtId="0" fontId="77" fillId="10" borderId="92" xfId="0" applyFont="1" applyFill="1" applyBorder="1" applyAlignment="1">
      <alignment horizontal="center" vertical="center"/>
    </xf>
    <xf numFmtId="0" fontId="77" fillId="10" borderId="93" xfId="0" applyFont="1" applyFill="1" applyBorder="1" applyAlignment="1">
      <alignment horizontal="center" vertical="center"/>
    </xf>
    <xf numFmtId="0" fontId="86" fillId="10" borderId="94" xfId="0" applyFont="1" applyFill="1" applyBorder="1" applyAlignment="1">
      <alignment horizontal="center" vertical="center"/>
    </xf>
    <xf numFmtId="0" fontId="86" fillId="10" borderId="73" xfId="0" applyFont="1" applyFill="1" applyBorder="1" applyAlignment="1">
      <alignment horizontal="center" vertical="center"/>
    </xf>
    <xf numFmtId="0" fontId="86" fillId="10" borderId="74" xfId="0" applyFont="1" applyFill="1" applyBorder="1" applyAlignment="1">
      <alignment horizontal="center" vertical="center"/>
    </xf>
    <xf numFmtId="0" fontId="86" fillId="10" borderId="66" xfId="0" applyFont="1" applyFill="1" applyBorder="1" applyAlignment="1">
      <alignment horizontal="center" vertical="center"/>
    </xf>
    <xf numFmtId="0" fontId="86" fillId="10" borderId="13" xfId="0" applyFont="1" applyFill="1" applyBorder="1" applyAlignment="1">
      <alignment horizontal="center" vertical="center"/>
    </xf>
    <xf numFmtId="0" fontId="86" fillId="10" borderId="81" xfId="0" applyFont="1" applyFill="1" applyBorder="1" applyAlignment="1">
      <alignment horizontal="center" vertical="center"/>
    </xf>
    <xf numFmtId="0" fontId="76" fillId="0" borderId="0"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15</xdr:row>
      <xdr:rowOff>133350</xdr:rowOff>
    </xdr:from>
    <xdr:to>
      <xdr:col>8</xdr:col>
      <xdr:colOff>600075</xdr:colOff>
      <xdr:row>30</xdr:row>
      <xdr:rowOff>0</xdr:rowOff>
    </xdr:to>
    <xdr:pic>
      <xdr:nvPicPr>
        <xdr:cNvPr id="1" name="Picture 5"/>
        <xdr:cNvPicPr preferRelativeResize="1">
          <a:picLocks noChangeAspect="1"/>
        </xdr:cNvPicPr>
      </xdr:nvPicPr>
      <xdr:blipFill>
        <a:blip r:embed="rId1"/>
        <a:stretch>
          <a:fillRect/>
        </a:stretch>
      </xdr:blipFill>
      <xdr:spPr>
        <a:xfrm>
          <a:off x="38100" y="3848100"/>
          <a:ext cx="6638925" cy="2724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0000FF"/>
  </sheetPr>
  <dimension ref="A1:I73"/>
  <sheetViews>
    <sheetView showGridLines="0" showRowColHeaders="0" tabSelected="1" zoomScalePageLayoutView="0" workbookViewId="0" topLeftCell="A1">
      <selection activeCell="C58" sqref="C58:I58"/>
    </sheetView>
  </sheetViews>
  <sheetFormatPr defaultColWidth="0" defaultRowHeight="15" zeroHeight="1"/>
  <cols>
    <col min="1" max="1" width="9.140625" style="292" customWidth="1"/>
    <col min="2" max="2" width="23.57421875" style="292" bestFit="1" customWidth="1"/>
    <col min="3" max="3" width="12.7109375" style="292" bestFit="1" customWidth="1"/>
    <col min="4" max="9" width="9.140625" style="292" customWidth="1"/>
    <col min="10" max="11" width="0" style="292" hidden="1" customWidth="1"/>
    <col min="12" max="16384" width="9.140625" style="292" hidden="1" customWidth="1"/>
  </cols>
  <sheetData>
    <row r="1" spans="1:9" ht="19.5">
      <c r="A1" s="304" t="s">
        <v>489</v>
      </c>
      <c r="B1" s="304"/>
      <c r="C1" s="304"/>
      <c r="D1" s="304"/>
      <c r="E1" s="304"/>
      <c r="F1" s="304"/>
      <c r="G1" s="304"/>
      <c r="H1" s="304"/>
      <c r="I1" s="304"/>
    </row>
    <row r="2" spans="1:9" ht="15" customHeight="1">
      <c r="A2" s="296"/>
      <c r="B2" s="296"/>
      <c r="C2" s="296"/>
      <c r="D2" s="296"/>
      <c r="E2" s="296"/>
      <c r="F2" s="296"/>
      <c r="G2" s="296"/>
      <c r="H2" s="296"/>
      <c r="I2" s="296"/>
    </row>
    <row r="3" spans="1:9" ht="48" customHeight="1">
      <c r="A3" s="302" t="s">
        <v>492</v>
      </c>
      <c r="B3" s="303"/>
      <c r="C3" s="303"/>
      <c r="D3" s="303"/>
      <c r="E3" s="303"/>
      <c r="F3" s="303"/>
      <c r="G3" s="303"/>
      <c r="H3" s="303"/>
      <c r="I3" s="303"/>
    </row>
    <row r="4" spans="1:9" ht="15" customHeight="1">
      <c r="A4" s="296"/>
      <c r="B4" s="296"/>
      <c r="C4" s="296"/>
      <c r="D4" s="296"/>
      <c r="E4" s="296"/>
      <c r="F4" s="296"/>
      <c r="G4" s="296"/>
      <c r="H4" s="296"/>
      <c r="I4" s="296"/>
    </row>
    <row r="5" spans="1:9" ht="15" customHeight="1">
      <c r="A5" s="296"/>
      <c r="B5" s="296"/>
      <c r="C5" s="296"/>
      <c r="D5" s="296"/>
      <c r="E5" s="296"/>
      <c r="F5" s="296"/>
      <c r="G5" s="296"/>
      <c r="H5" s="296"/>
      <c r="I5" s="296"/>
    </row>
    <row r="6" spans="1:9" ht="15" customHeight="1">
      <c r="A6" s="296"/>
      <c r="B6" s="296"/>
      <c r="C6" s="296"/>
      <c r="D6" s="296"/>
      <c r="E6" s="296"/>
      <c r="F6" s="296"/>
      <c r="G6" s="296"/>
      <c r="H6" s="296"/>
      <c r="I6" s="296"/>
    </row>
    <row r="7" spans="1:9" ht="15" customHeight="1">
      <c r="A7" s="296"/>
      <c r="B7" s="296"/>
      <c r="C7" s="296"/>
      <c r="D7" s="296"/>
      <c r="E7" s="296"/>
      <c r="F7" s="296"/>
      <c r="G7" s="296"/>
      <c r="H7" s="296"/>
      <c r="I7" s="296"/>
    </row>
    <row r="8" spans="1:9" ht="15" customHeight="1">
      <c r="A8" s="296"/>
      <c r="B8" s="296"/>
      <c r="C8" s="296"/>
      <c r="D8" s="296"/>
      <c r="E8" s="296"/>
      <c r="F8" s="296"/>
      <c r="G8" s="296"/>
      <c r="H8" s="296"/>
      <c r="I8" s="296"/>
    </row>
    <row r="9" spans="1:9" ht="15" customHeight="1">
      <c r="A9" s="296"/>
      <c r="B9" s="296"/>
      <c r="C9" s="296"/>
      <c r="D9" s="296"/>
      <c r="E9" s="296"/>
      <c r="F9" s="296"/>
      <c r="G9" s="296"/>
      <c r="H9" s="296"/>
      <c r="I9" s="296"/>
    </row>
    <row r="10" spans="1:9" ht="15" customHeight="1">
      <c r="A10" s="296"/>
      <c r="B10" s="296"/>
      <c r="C10" s="296"/>
      <c r="D10" s="296"/>
      <c r="E10" s="296"/>
      <c r="F10" s="296"/>
      <c r="G10" s="296"/>
      <c r="H10" s="296"/>
      <c r="I10" s="296"/>
    </row>
    <row r="11" spans="1:9" ht="15" customHeight="1">
      <c r="A11" s="296"/>
      <c r="B11" s="296"/>
      <c r="C11" s="296"/>
      <c r="D11" s="296"/>
      <c r="E11" s="296"/>
      <c r="F11" s="296"/>
      <c r="G11" s="296"/>
      <c r="H11" s="296"/>
      <c r="I11" s="296"/>
    </row>
    <row r="12" spans="1:9" ht="15" customHeight="1">
      <c r="A12" s="296"/>
      <c r="B12" s="296"/>
      <c r="C12" s="296"/>
      <c r="D12" s="296"/>
      <c r="E12" s="296"/>
      <c r="F12" s="296"/>
      <c r="G12" s="296"/>
      <c r="H12" s="296"/>
      <c r="I12" s="296"/>
    </row>
    <row r="13" spans="1:9" ht="15" customHeight="1">
      <c r="A13" s="274"/>
      <c r="B13" s="274"/>
      <c r="C13" s="274"/>
      <c r="D13" s="300" t="s">
        <v>483</v>
      </c>
      <c r="E13" s="300"/>
      <c r="F13" s="300"/>
      <c r="G13" s="300"/>
      <c r="H13" s="300"/>
      <c r="I13" s="300"/>
    </row>
    <row r="14" spans="1:9" ht="15" customHeight="1">
      <c r="A14" s="274"/>
      <c r="B14" s="274"/>
      <c r="C14" s="274"/>
      <c r="D14" s="274"/>
      <c r="E14" s="274"/>
      <c r="F14" s="274"/>
      <c r="G14" s="274"/>
      <c r="H14" s="274"/>
      <c r="I14" s="274"/>
    </row>
    <row r="15" spans="1:9" ht="45" customHeight="1">
      <c r="A15" s="301" t="s">
        <v>494</v>
      </c>
      <c r="B15" s="301"/>
      <c r="C15" s="301"/>
      <c r="D15" s="301"/>
      <c r="E15" s="301"/>
      <c r="F15" s="301"/>
      <c r="G15" s="301"/>
      <c r="H15" s="301"/>
      <c r="I15" s="301"/>
    </row>
    <row r="16" spans="1:9" ht="15" customHeight="1">
      <c r="A16" s="293"/>
      <c r="B16" s="293"/>
      <c r="C16" s="293"/>
      <c r="D16" s="293"/>
      <c r="E16" s="293"/>
      <c r="F16" s="293"/>
      <c r="G16" s="293"/>
      <c r="H16" s="293"/>
      <c r="I16" s="293"/>
    </row>
    <row r="17" spans="1:9" ht="15" customHeight="1">
      <c r="A17" s="293"/>
      <c r="B17" s="293"/>
      <c r="C17" s="293"/>
      <c r="D17" s="293"/>
      <c r="E17" s="293"/>
      <c r="F17" s="293"/>
      <c r="G17" s="293"/>
      <c r="H17" s="293"/>
      <c r="I17" s="293"/>
    </row>
    <row r="18" spans="1:9" ht="15" customHeight="1">
      <c r="A18" s="293"/>
      <c r="B18" s="293"/>
      <c r="C18" s="293"/>
      <c r="D18" s="293"/>
      <c r="E18" s="293"/>
      <c r="F18" s="293"/>
      <c r="G18" s="293"/>
      <c r="H18" s="293"/>
      <c r="I18" s="293"/>
    </row>
    <row r="19" spans="1:9" ht="15" customHeight="1">
      <c r="A19" s="293"/>
      <c r="B19" s="293"/>
      <c r="C19" s="293"/>
      <c r="D19" s="293"/>
      <c r="E19" s="293"/>
      <c r="F19" s="293"/>
      <c r="G19" s="293"/>
      <c r="H19" s="293"/>
      <c r="I19" s="293"/>
    </row>
    <row r="20" spans="1:9" ht="15" customHeight="1">
      <c r="A20" s="293"/>
      <c r="B20" s="293"/>
      <c r="C20" s="293"/>
      <c r="D20" s="293"/>
      <c r="E20" s="293"/>
      <c r="F20" s="293"/>
      <c r="G20" s="293"/>
      <c r="H20" s="293"/>
      <c r="I20" s="293"/>
    </row>
    <row r="21" spans="1:9" ht="15" customHeight="1">
      <c r="A21" s="293"/>
      <c r="B21" s="293"/>
      <c r="C21" s="293"/>
      <c r="D21" s="293"/>
      <c r="E21" s="293"/>
      <c r="F21" s="293"/>
      <c r="G21" s="293"/>
      <c r="H21" s="293"/>
      <c r="I21" s="293"/>
    </row>
    <row r="22" spans="1:9" ht="15" customHeight="1">
      <c r="A22" s="293"/>
      <c r="B22" s="293"/>
      <c r="C22" s="293"/>
      <c r="D22" s="293"/>
      <c r="E22" s="293"/>
      <c r="F22" s="293"/>
      <c r="G22" s="293"/>
      <c r="H22" s="293"/>
      <c r="I22" s="293"/>
    </row>
    <row r="23" spans="1:9" ht="15" customHeight="1">
      <c r="A23" s="293"/>
      <c r="B23" s="293"/>
      <c r="C23" s="293"/>
      <c r="D23" s="293"/>
      <c r="E23" s="293"/>
      <c r="F23" s="293"/>
      <c r="G23" s="293"/>
      <c r="H23" s="293"/>
      <c r="I23" s="293"/>
    </row>
    <row r="24" spans="1:9" ht="15" customHeight="1">
      <c r="A24" s="293"/>
      <c r="B24" s="293"/>
      <c r="C24" s="293"/>
      <c r="D24" s="293"/>
      <c r="E24" s="293"/>
      <c r="F24" s="293"/>
      <c r="G24" s="293"/>
      <c r="H24" s="293"/>
      <c r="I24" s="293"/>
    </row>
    <row r="25" spans="1:9" ht="15" customHeight="1">
      <c r="A25" s="293"/>
      <c r="B25" s="293"/>
      <c r="C25" s="293"/>
      <c r="D25" s="293"/>
      <c r="E25" s="293"/>
      <c r="F25" s="293"/>
      <c r="G25" s="293"/>
      <c r="H25" s="293"/>
      <c r="I25" s="293"/>
    </row>
    <row r="26" spans="1:9" ht="15" customHeight="1">
      <c r="A26" s="293"/>
      <c r="B26" s="293"/>
      <c r="C26" s="293"/>
      <c r="D26" s="293"/>
      <c r="E26" s="293"/>
      <c r="F26" s="293"/>
      <c r="G26" s="293"/>
      <c r="H26" s="293"/>
      <c r="I26" s="293"/>
    </row>
    <row r="27" spans="1:9" ht="15" customHeight="1">
      <c r="A27" s="293"/>
      <c r="B27" s="293"/>
      <c r="C27" s="293"/>
      <c r="D27" s="293"/>
      <c r="E27" s="293"/>
      <c r="F27" s="293"/>
      <c r="G27" s="293"/>
      <c r="H27" s="293"/>
      <c r="I27" s="293"/>
    </row>
    <row r="28" spans="1:9" ht="15" customHeight="1">
      <c r="A28" s="293"/>
      <c r="B28" s="293"/>
      <c r="C28" s="293"/>
      <c r="D28" s="293"/>
      <c r="E28" s="293"/>
      <c r="F28" s="293"/>
      <c r="G28" s="293"/>
      <c r="H28" s="293"/>
      <c r="I28" s="293"/>
    </row>
    <row r="29" spans="1:9" ht="15" customHeight="1">
      <c r="A29" s="293"/>
      <c r="B29" s="293"/>
      <c r="C29" s="293"/>
      <c r="D29" s="293"/>
      <c r="E29" s="293"/>
      <c r="F29" s="293"/>
      <c r="G29" s="293"/>
      <c r="H29" s="293"/>
      <c r="I29" s="293"/>
    </row>
    <row r="30" ht="15" customHeight="1"/>
    <row r="31" spans="4:9" ht="15" customHeight="1">
      <c r="D31" s="300" t="s">
        <v>484</v>
      </c>
      <c r="E31" s="300"/>
      <c r="F31" s="300"/>
      <c r="G31" s="300"/>
      <c r="H31" s="300"/>
      <c r="I31" s="300"/>
    </row>
    <row r="32" ht="15" customHeight="1"/>
    <row r="33" spans="1:9" s="294" customFormat="1" ht="60" customHeight="1">
      <c r="A33" s="301" t="s">
        <v>495</v>
      </c>
      <c r="B33" s="301"/>
      <c r="C33" s="301"/>
      <c r="D33" s="301"/>
      <c r="E33" s="301"/>
      <c r="F33" s="301"/>
      <c r="G33" s="301"/>
      <c r="H33" s="301"/>
      <c r="I33" s="301"/>
    </row>
    <row r="34" s="275" customFormat="1" ht="15" customHeight="1"/>
    <row r="35" s="275" customFormat="1" ht="15" customHeight="1"/>
    <row r="36" s="275" customFormat="1" ht="15" customHeight="1"/>
    <row r="37" s="275" customFormat="1" ht="15" customHeight="1"/>
    <row r="38" s="275" customFormat="1" ht="15" customHeight="1"/>
    <row r="39" s="275" customFormat="1" ht="15" customHeight="1"/>
    <row r="40" s="275" customFormat="1" ht="15" customHeight="1"/>
    <row r="41" s="275" customFormat="1" ht="15" customHeight="1"/>
    <row r="42" s="275" customFormat="1" ht="15" customHeight="1"/>
    <row r="43" s="275" customFormat="1" ht="15" customHeight="1"/>
    <row r="44" s="275" customFormat="1" ht="15" customHeight="1"/>
    <row r="45" s="275" customFormat="1" ht="15" customHeight="1"/>
    <row r="46" spans="4:9" s="275" customFormat="1" ht="15" customHeight="1">
      <c r="D46" s="300" t="s">
        <v>485</v>
      </c>
      <c r="E46" s="300"/>
      <c r="F46" s="300"/>
      <c r="G46" s="300"/>
      <c r="H46" s="300"/>
      <c r="I46" s="300"/>
    </row>
    <row r="47" spans="1:9" s="275" customFormat="1" ht="30" customHeight="1">
      <c r="A47" s="305" t="s">
        <v>496</v>
      </c>
      <c r="B47" s="305"/>
      <c r="C47" s="305"/>
      <c r="D47" s="305"/>
      <c r="E47" s="305"/>
      <c r="F47" s="305"/>
      <c r="G47" s="305"/>
      <c r="H47" s="305"/>
      <c r="I47" s="305"/>
    </row>
    <row r="48" s="275" customFormat="1" ht="15" customHeight="1"/>
    <row r="49" s="275" customFormat="1" ht="15" customHeight="1"/>
    <row r="50" s="275" customFormat="1" ht="15" customHeight="1"/>
    <row r="51" s="275" customFormat="1" ht="15" customHeight="1"/>
    <row r="52" s="275" customFormat="1" ht="15" customHeight="1"/>
    <row r="53" s="275" customFormat="1" ht="15" customHeight="1"/>
    <row r="54" s="275" customFormat="1" ht="15" customHeight="1"/>
    <row r="55" s="275" customFormat="1" ht="15" customHeight="1"/>
    <row r="56" s="275" customFormat="1" ht="15" customHeight="1"/>
    <row r="57" s="275" customFormat="1" ht="15" customHeight="1"/>
    <row r="58" spans="1:9" ht="15" customHeight="1">
      <c r="A58" s="207"/>
      <c r="B58" s="207"/>
      <c r="C58" s="300" t="s">
        <v>488</v>
      </c>
      <c r="D58" s="300"/>
      <c r="E58" s="300"/>
      <c r="F58" s="300"/>
      <c r="G58" s="300"/>
      <c r="H58" s="300"/>
      <c r="I58" s="300"/>
    </row>
    <row r="59" ht="15" customHeight="1"/>
    <row r="60" spans="1:9" ht="45" customHeight="1">
      <c r="A60" s="301" t="s">
        <v>497</v>
      </c>
      <c r="B60" s="301"/>
      <c r="C60" s="301"/>
      <c r="D60" s="301"/>
      <c r="E60" s="301"/>
      <c r="F60" s="301"/>
      <c r="G60" s="301"/>
      <c r="H60" s="301"/>
      <c r="I60" s="301"/>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spans="3:9" ht="15" customHeight="1">
      <c r="C71" s="300" t="s">
        <v>493</v>
      </c>
      <c r="D71" s="300"/>
      <c r="E71" s="300"/>
      <c r="F71" s="300"/>
      <c r="G71" s="300"/>
      <c r="H71" s="300"/>
      <c r="I71" s="300"/>
    </row>
    <row r="72" spans="3:9" ht="15" customHeight="1">
      <c r="C72" s="291"/>
      <c r="D72" s="291"/>
      <c r="E72" s="291"/>
      <c r="F72" s="291"/>
      <c r="G72" s="291"/>
      <c r="H72" s="291"/>
      <c r="I72" s="291"/>
    </row>
    <row r="73" spans="1:9" ht="48" customHeight="1">
      <c r="A73" s="302" t="s">
        <v>498</v>
      </c>
      <c r="B73" s="303"/>
      <c r="C73" s="303"/>
      <c r="D73" s="303"/>
      <c r="E73" s="303"/>
      <c r="F73" s="303"/>
      <c r="G73" s="303"/>
      <c r="H73" s="303"/>
      <c r="I73" s="303"/>
    </row>
    <row r="74" ht="15.75" hidden="1"/>
    <row r="75" ht="15.75" hidden="1"/>
    <row r="76" ht="15.75" hidden="1"/>
  </sheetData>
  <sheetProtection password="CCE5" sheet="1" objects="1" scenarios="1" selectLockedCells="1" selectUnlockedCells="1"/>
  <mergeCells count="12">
    <mergeCell ref="C58:I58"/>
    <mergeCell ref="A60:I60"/>
    <mergeCell ref="C71:I71"/>
    <mergeCell ref="A73:I73"/>
    <mergeCell ref="A1:I1"/>
    <mergeCell ref="A15:I15"/>
    <mergeCell ref="D31:I31"/>
    <mergeCell ref="A33:I33"/>
    <mergeCell ref="D46:I46"/>
    <mergeCell ref="A47:I47"/>
    <mergeCell ref="A3:I3"/>
    <mergeCell ref="D13:I13"/>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tabColor theme="1"/>
  </sheetPr>
  <dimension ref="A1:G40"/>
  <sheetViews>
    <sheetView showGridLines="0" zoomScalePageLayoutView="0" workbookViewId="0" topLeftCell="A1">
      <pane ySplit="1" topLeftCell="A2" activePane="bottomLeft" state="frozen"/>
      <selection pane="topLeft" activeCell="A1" sqref="A1"/>
      <selection pane="bottomLeft" activeCell="D4" sqref="D4"/>
    </sheetView>
  </sheetViews>
  <sheetFormatPr defaultColWidth="0" defaultRowHeight="15" zeroHeight="1"/>
  <cols>
    <col min="1" max="1" width="10.28125" style="0" bestFit="1" customWidth="1"/>
    <col min="2" max="2" width="41.7109375" style="0" customWidth="1"/>
    <col min="3" max="6" width="14.28125" style="0" customWidth="1"/>
    <col min="7" max="7" width="40.7109375" style="0" customWidth="1"/>
    <col min="8" max="16384" width="9.140625" style="0" hidden="1" customWidth="1"/>
  </cols>
  <sheetData>
    <row r="1" spans="1:7" ht="46.5" customHeight="1" thickBot="1">
      <c r="A1" s="44" t="s">
        <v>0</v>
      </c>
      <c r="B1" s="101" t="s">
        <v>1</v>
      </c>
      <c r="C1" s="68" t="s">
        <v>2</v>
      </c>
      <c r="D1" s="45" t="s">
        <v>500</v>
      </c>
      <c r="E1" s="70" t="s">
        <v>221</v>
      </c>
      <c r="F1" s="45" t="s">
        <v>501</v>
      </c>
      <c r="G1" s="141" t="s">
        <v>3</v>
      </c>
    </row>
    <row r="2" spans="1:7" s="58" customFormat="1" ht="10.5" customHeight="1" thickBot="1">
      <c r="A2" s="27">
        <v>1</v>
      </c>
      <c r="B2" s="50">
        <v>2</v>
      </c>
      <c r="C2" s="157">
        <v>3</v>
      </c>
      <c r="D2" s="148">
        <v>4</v>
      </c>
      <c r="E2" s="150">
        <v>5</v>
      </c>
      <c r="F2" s="82">
        <v>6</v>
      </c>
      <c r="G2" s="150">
        <v>7</v>
      </c>
    </row>
    <row r="3" spans="1:7" s="58" customFormat="1" ht="15" customHeight="1" thickBot="1">
      <c r="A3" s="325" t="s">
        <v>223</v>
      </c>
      <c r="B3" s="326"/>
      <c r="C3" s="366"/>
      <c r="D3" s="367"/>
      <c r="E3" s="367"/>
      <c r="F3" s="367"/>
      <c r="G3" s="368"/>
    </row>
    <row r="4" spans="1:7" ht="15">
      <c r="A4" s="28">
        <v>1</v>
      </c>
      <c r="B4" s="36" t="s">
        <v>225</v>
      </c>
      <c r="C4" s="136" t="s">
        <v>179</v>
      </c>
      <c r="D4" s="255">
        <v>51</v>
      </c>
      <c r="E4" s="13"/>
      <c r="F4" s="155">
        <f>IF(ISNUMBER(E4),E4*D4,"")</f>
      </c>
      <c r="G4" s="62"/>
    </row>
    <row r="5" spans="1:7" ht="15">
      <c r="A5" s="29">
        <v>2</v>
      </c>
      <c r="B5" s="24" t="s">
        <v>226</v>
      </c>
      <c r="C5" s="99" t="s">
        <v>179</v>
      </c>
      <c r="D5" s="256">
        <v>53.33</v>
      </c>
      <c r="E5" s="15"/>
      <c r="F5" s="18">
        <f aca="true" t="shared" si="0" ref="F5:F31">IF(ISNUMBER(E5),E5*D5,"")</f>
      </c>
      <c r="G5" s="49"/>
    </row>
    <row r="6" spans="1:7" ht="15">
      <c r="A6" s="29">
        <v>3</v>
      </c>
      <c r="B6" s="24" t="s">
        <v>227</v>
      </c>
      <c r="C6" s="99" t="s">
        <v>179</v>
      </c>
      <c r="D6" s="256">
        <v>56</v>
      </c>
      <c r="E6" s="15"/>
      <c r="F6" s="18">
        <f t="shared" si="0"/>
      </c>
      <c r="G6" s="49"/>
    </row>
    <row r="7" spans="1:7" ht="15">
      <c r="A7" s="29">
        <v>4</v>
      </c>
      <c r="B7" s="24" t="s">
        <v>228</v>
      </c>
      <c r="C7" s="136" t="s">
        <v>179</v>
      </c>
      <c r="D7" s="255">
        <v>59.5</v>
      </c>
      <c r="E7" s="15"/>
      <c r="F7" s="18">
        <f t="shared" si="0"/>
      </c>
      <c r="G7" s="49"/>
    </row>
    <row r="8" spans="1:7" ht="15">
      <c r="A8" s="29">
        <v>5</v>
      </c>
      <c r="B8" s="24" t="s">
        <v>229</v>
      </c>
      <c r="C8" s="99" t="s">
        <v>179</v>
      </c>
      <c r="D8" s="256">
        <v>61.83</v>
      </c>
      <c r="E8" s="15"/>
      <c r="F8" s="18">
        <f t="shared" si="0"/>
      </c>
      <c r="G8" s="49"/>
    </row>
    <row r="9" spans="1:7" ht="15">
      <c r="A9" s="29">
        <v>6</v>
      </c>
      <c r="B9" s="24" t="s">
        <v>230</v>
      </c>
      <c r="C9" s="56" t="s">
        <v>179</v>
      </c>
      <c r="D9" s="257">
        <v>63.83</v>
      </c>
      <c r="E9" s="15"/>
      <c r="F9" s="18">
        <f t="shared" si="0"/>
      </c>
      <c r="G9" s="49"/>
    </row>
    <row r="10" spans="1:7" ht="15.75" thickBot="1">
      <c r="A10" s="30">
        <v>7</v>
      </c>
      <c r="B10" s="59" t="s">
        <v>231</v>
      </c>
      <c r="C10" s="56" t="s">
        <v>179</v>
      </c>
      <c r="D10" s="257">
        <v>69.75</v>
      </c>
      <c r="E10" s="12"/>
      <c r="F10" s="72">
        <f t="shared" si="0"/>
      </c>
      <c r="G10" s="67"/>
    </row>
    <row r="11" spans="1:7" ht="15.75" thickBot="1">
      <c r="A11" s="325" t="s">
        <v>224</v>
      </c>
      <c r="B11" s="326"/>
      <c r="C11" s="331"/>
      <c r="D11" s="332"/>
      <c r="E11" s="332"/>
      <c r="F11" s="332"/>
      <c r="G11" s="365"/>
    </row>
    <row r="12" spans="1:7" ht="15">
      <c r="A12" s="48">
        <v>8</v>
      </c>
      <c r="B12" s="36" t="s">
        <v>225</v>
      </c>
      <c r="C12" s="136" t="s">
        <v>179</v>
      </c>
      <c r="D12" s="255">
        <v>49.83</v>
      </c>
      <c r="E12" s="13"/>
      <c r="F12" s="155">
        <f t="shared" si="0"/>
      </c>
      <c r="G12" s="62"/>
    </row>
    <row r="13" spans="1:7" ht="15">
      <c r="A13" s="29">
        <v>9</v>
      </c>
      <c r="B13" s="24" t="s">
        <v>226</v>
      </c>
      <c r="C13" s="99" t="s">
        <v>179</v>
      </c>
      <c r="D13" s="256">
        <v>52.83</v>
      </c>
      <c r="E13" s="15"/>
      <c r="F13" s="18">
        <f t="shared" si="0"/>
      </c>
      <c r="G13" s="49"/>
    </row>
    <row r="14" spans="1:7" ht="15">
      <c r="A14" s="29">
        <v>10</v>
      </c>
      <c r="B14" s="24" t="s">
        <v>227</v>
      </c>
      <c r="C14" s="99" t="s">
        <v>179</v>
      </c>
      <c r="D14" s="256">
        <v>55.33</v>
      </c>
      <c r="E14" s="15"/>
      <c r="F14" s="18">
        <f t="shared" si="0"/>
      </c>
      <c r="G14" s="49"/>
    </row>
    <row r="15" spans="1:7" ht="15">
      <c r="A15" s="29">
        <v>11</v>
      </c>
      <c r="B15" s="24" t="s">
        <v>228</v>
      </c>
      <c r="C15" s="99" t="s">
        <v>179</v>
      </c>
      <c r="D15" s="256">
        <v>58.5</v>
      </c>
      <c r="E15" s="15"/>
      <c r="F15" s="18">
        <f t="shared" si="0"/>
      </c>
      <c r="G15" s="49"/>
    </row>
    <row r="16" spans="1:7" ht="15">
      <c r="A16" s="29">
        <v>12</v>
      </c>
      <c r="B16" s="24" t="s">
        <v>229</v>
      </c>
      <c r="C16" s="136" t="s">
        <v>179</v>
      </c>
      <c r="D16" s="255">
        <v>60.5</v>
      </c>
      <c r="E16" s="15"/>
      <c r="F16" s="18">
        <f t="shared" si="0"/>
      </c>
      <c r="G16" s="49"/>
    </row>
    <row r="17" spans="1:7" ht="15">
      <c r="A17" s="29">
        <v>13</v>
      </c>
      <c r="B17" s="24" t="s">
        <v>230</v>
      </c>
      <c r="C17" s="56" t="s">
        <v>179</v>
      </c>
      <c r="D17" s="257">
        <v>64.66</v>
      </c>
      <c r="E17" s="15"/>
      <c r="F17" s="18">
        <f t="shared" si="0"/>
      </c>
      <c r="G17" s="49"/>
    </row>
    <row r="18" spans="1:7" ht="15.75" thickBot="1">
      <c r="A18" s="30">
        <v>14</v>
      </c>
      <c r="B18" s="59" t="s">
        <v>231</v>
      </c>
      <c r="C18" s="56" t="s">
        <v>179</v>
      </c>
      <c r="D18" s="257">
        <v>71</v>
      </c>
      <c r="E18" s="12"/>
      <c r="F18" s="72">
        <f t="shared" si="0"/>
      </c>
      <c r="G18" s="67"/>
    </row>
    <row r="19" spans="1:7" ht="15.75" thickBot="1">
      <c r="A19" s="329" t="s">
        <v>240</v>
      </c>
      <c r="B19" s="330"/>
      <c r="C19" s="351"/>
      <c r="D19" s="352"/>
      <c r="E19" s="352"/>
      <c r="F19" s="352"/>
      <c r="G19" s="364"/>
    </row>
    <row r="20" spans="1:7" ht="15">
      <c r="A20" s="28">
        <v>15</v>
      </c>
      <c r="B20" s="36" t="s">
        <v>189</v>
      </c>
      <c r="C20" s="57" t="s">
        <v>179</v>
      </c>
      <c r="D20" s="255">
        <v>48.5</v>
      </c>
      <c r="E20" s="13"/>
      <c r="F20" s="155">
        <f t="shared" si="0"/>
      </c>
      <c r="G20" s="62"/>
    </row>
    <row r="21" spans="1:7" ht="15">
      <c r="A21" s="29">
        <v>16</v>
      </c>
      <c r="B21" s="24" t="s">
        <v>190</v>
      </c>
      <c r="C21" s="107" t="s">
        <v>179</v>
      </c>
      <c r="D21" s="256">
        <v>51.75</v>
      </c>
      <c r="E21" s="15"/>
      <c r="F21" s="18">
        <f t="shared" si="0"/>
      </c>
      <c r="G21" s="49"/>
    </row>
    <row r="22" spans="1:7" ht="15">
      <c r="A22" s="29">
        <v>17</v>
      </c>
      <c r="B22" s="24" t="s">
        <v>191</v>
      </c>
      <c r="C22" s="107" t="s">
        <v>179</v>
      </c>
      <c r="D22" s="256">
        <v>54.83</v>
      </c>
      <c r="E22" s="15"/>
      <c r="F22" s="18">
        <f t="shared" si="0"/>
      </c>
      <c r="G22" s="49"/>
    </row>
    <row r="23" spans="1:7" ht="15">
      <c r="A23" s="29">
        <v>18</v>
      </c>
      <c r="B23" s="24" t="s">
        <v>192</v>
      </c>
      <c r="C23" s="107" t="s">
        <v>179</v>
      </c>
      <c r="D23" s="256">
        <v>59.17</v>
      </c>
      <c r="E23" s="15"/>
      <c r="F23" s="18">
        <f t="shared" si="0"/>
      </c>
      <c r="G23" s="49"/>
    </row>
    <row r="24" spans="1:7" ht="15">
      <c r="A24" s="29">
        <v>19</v>
      </c>
      <c r="B24" s="24" t="s">
        <v>193</v>
      </c>
      <c r="C24" s="57" t="s">
        <v>179</v>
      </c>
      <c r="D24" s="255">
        <v>63.5</v>
      </c>
      <c r="E24" s="15"/>
      <c r="F24" s="18">
        <f t="shared" si="0"/>
      </c>
      <c r="G24" s="49"/>
    </row>
    <row r="25" spans="1:7" ht="15">
      <c r="A25" s="30">
        <v>20</v>
      </c>
      <c r="B25" s="59" t="s">
        <v>222</v>
      </c>
      <c r="C25" s="71" t="s">
        <v>179</v>
      </c>
      <c r="D25" s="257">
        <v>67.33</v>
      </c>
      <c r="E25" s="12"/>
      <c r="F25" s="72">
        <f t="shared" si="0"/>
      </c>
      <c r="G25" s="67"/>
    </row>
    <row r="26" spans="1:7" ht="15">
      <c r="A26" s="158">
        <v>21</v>
      </c>
      <c r="B26" s="52" t="s">
        <v>232</v>
      </c>
      <c r="C26" s="71" t="s">
        <v>179</v>
      </c>
      <c r="D26" s="256">
        <v>69</v>
      </c>
      <c r="E26" s="15"/>
      <c r="F26" s="19">
        <f t="shared" si="0"/>
      </c>
      <c r="G26" s="49"/>
    </row>
    <row r="27" spans="1:7" ht="15">
      <c r="A27" s="158">
        <v>22</v>
      </c>
      <c r="B27" s="52" t="s">
        <v>233</v>
      </c>
      <c r="C27" s="71" t="s">
        <v>179</v>
      </c>
      <c r="D27" s="256">
        <v>71</v>
      </c>
      <c r="E27" s="15"/>
      <c r="F27" s="19">
        <f t="shared" si="0"/>
      </c>
      <c r="G27" s="49"/>
    </row>
    <row r="28" spans="1:7" ht="15.75" thickBot="1">
      <c r="A28" s="159">
        <v>23</v>
      </c>
      <c r="B28" s="74" t="s">
        <v>234</v>
      </c>
      <c r="C28" s="71" t="s">
        <v>179</v>
      </c>
      <c r="D28" s="257">
        <v>73.5</v>
      </c>
      <c r="E28" s="12"/>
      <c r="F28" s="104">
        <f t="shared" si="0"/>
      </c>
      <c r="G28" s="67"/>
    </row>
    <row r="29" spans="1:7" s="73" customFormat="1" ht="15" customHeight="1" thickBot="1">
      <c r="A29" s="359" t="s">
        <v>239</v>
      </c>
      <c r="B29" s="360"/>
      <c r="C29" s="361"/>
      <c r="D29" s="362"/>
      <c r="E29" s="362"/>
      <c r="F29" s="362"/>
      <c r="G29" s="363"/>
    </row>
    <row r="30" spans="1:7" ht="15">
      <c r="A30" s="160">
        <v>24</v>
      </c>
      <c r="B30" s="75" t="s">
        <v>236</v>
      </c>
      <c r="C30" s="57" t="s">
        <v>235</v>
      </c>
      <c r="D30" s="255">
        <v>1.05</v>
      </c>
      <c r="E30" s="13"/>
      <c r="F30" s="16">
        <f t="shared" si="0"/>
      </c>
      <c r="G30" s="62"/>
    </row>
    <row r="31" spans="1:7" ht="15.75" thickBot="1">
      <c r="A31" s="161">
        <v>25</v>
      </c>
      <c r="B31" s="162" t="s">
        <v>237</v>
      </c>
      <c r="C31" s="163" t="s">
        <v>238</v>
      </c>
      <c r="D31" s="260">
        <v>69.5</v>
      </c>
      <c r="E31" s="32"/>
      <c r="F31" s="20">
        <f t="shared" si="0"/>
      </c>
      <c r="G31" s="63"/>
    </row>
    <row r="32" ht="15"/>
    <row r="33" spans="1:7" ht="30" customHeight="1">
      <c r="A33" s="1"/>
      <c r="B33" s="33" t="s">
        <v>209</v>
      </c>
      <c r="C33" s="320" t="s">
        <v>210</v>
      </c>
      <c r="D33" s="320"/>
      <c r="E33" s="320"/>
      <c r="F33" s="320"/>
      <c r="G33" s="320"/>
    </row>
    <row r="34" spans="1:7" ht="30" customHeight="1">
      <c r="A34" s="1"/>
      <c r="B34" s="335"/>
      <c r="C34" s="320" t="s">
        <v>490</v>
      </c>
      <c r="D34" s="320"/>
      <c r="E34" s="320"/>
      <c r="F34" s="320"/>
      <c r="G34" s="320"/>
    </row>
    <row r="35" spans="1:7" ht="15" customHeight="1">
      <c r="A35" s="1"/>
      <c r="B35" s="335"/>
      <c r="C35" s="321" t="s">
        <v>491</v>
      </c>
      <c r="D35" s="321"/>
      <c r="E35" s="321"/>
      <c r="F35" s="321"/>
      <c r="G35" s="321"/>
    </row>
    <row r="36" spans="1:7" ht="15" hidden="1">
      <c r="A36" s="1"/>
      <c r="B36" s="40"/>
      <c r="C36" s="321"/>
      <c r="D36" s="321"/>
      <c r="E36" s="321"/>
      <c r="F36" s="321"/>
      <c r="G36" s="321"/>
    </row>
    <row r="37" spans="1:7" ht="15" hidden="1">
      <c r="A37" s="1"/>
      <c r="B37" s="1"/>
      <c r="C37" s="34"/>
      <c r="D37" s="34"/>
      <c r="E37" s="34"/>
      <c r="F37" s="34"/>
      <c r="G37" s="34"/>
    </row>
    <row r="38" spans="1:7" ht="15" hidden="1">
      <c r="A38" s="1"/>
      <c r="B38" s="1"/>
      <c r="C38" s="34"/>
      <c r="D38" s="34"/>
      <c r="E38" s="34"/>
      <c r="F38" s="34"/>
      <c r="G38" s="34"/>
    </row>
    <row r="39" spans="1:7" ht="15" hidden="1">
      <c r="A39" s="1"/>
      <c r="B39" s="1"/>
      <c r="C39" s="34"/>
      <c r="D39" s="34"/>
      <c r="E39" s="34"/>
      <c r="F39" s="34"/>
      <c r="G39" s="34"/>
    </row>
    <row r="40" spans="1:7" ht="15" hidden="1">
      <c r="A40" s="1"/>
      <c r="B40" s="1"/>
      <c r="C40" s="34"/>
      <c r="D40" s="34"/>
      <c r="E40" s="34"/>
      <c r="F40" s="34"/>
      <c r="G40" s="34"/>
    </row>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sheetData>
  <sheetProtection password="CCE5" sheet="1" objects="1" scenarios="1" selectLockedCells="1"/>
  <mergeCells count="13">
    <mergeCell ref="C33:G33"/>
    <mergeCell ref="C34:G34"/>
    <mergeCell ref="C35:G35"/>
    <mergeCell ref="C36:G36"/>
    <mergeCell ref="A3:B3"/>
    <mergeCell ref="A11:B11"/>
    <mergeCell ref="A29:B29"/>
    <mergeCell ref="C29:G29"/>
    <mergeCell ref="C19:G19"/>
    <mergeCell ref="C11:G11"/>
    <mergeCell ref="C3:G3"/>
    <mergeCell ref="A19:B19"/>
    <mergeCell ref="B34:B35"/>
  </mergeCells>
  <printOptions/>
  <pageMargins left="0.7" right="0.7" top="0.75" bottom="0.75" header="0.3" footer="0.3"/>
  <pageSetup horizontalDpi="600" verticalDpi="600" orientation="portrait" paperSize="9" r:id="rId2"/>
  <legacyDrawing r:id="rId1"/>
</worksheet>
</file>

<file path=xl/worksheets/sheet11.xml><?xml version="1.0" encoding="utf-8"?>
<worksheet xmlns="http://schemas.openxmlformats.org/spreadsheetml/2006/main" xmlns:r="http://schemas.openxmlformats.org/officeDocument/2006/relationships">
  <sheetPr codeName="Sheet10"/>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1">
    <tabColor theme="1"/>
  </sheetPr>
  <dimension ref="A1:G38"/>
  <sheetViews>
    <sheetView showGridLines="0" zoomScalePageLayoutView="0" workbookViewId="0" topLeftCell="A1">
      <pane ySplit="1" topLeftCell="A2" activePane="bottomLeft" state="frozen"/>
      <selection pane="topLeft" activeCell="A1" sqref="A1"/>
      <selection pane="bottomLeft" activeCell="F1" sqref="F1"/>
    </sheetView>
  </sheetViews>
  <sheetFormatPr defaultColWidth="0" defaultRowHeight="15" zeroHeight="1"/>
  <cols>
    <col min="1" max="1" width="10.28125" style="0" bestFit="1" customWidth="1"/>
    <col min="2" max="2" width="41.7109375" style="0" customWidth="1"/>
    <col min="3" max="6" width="14.28125" style="0" customWidth="1"/>
    <col min="7" max="7" width="40.7109375" style="0" customWidth="1"/>
    <col min="8" max="16384" width="9.140625" style="0" hidden="1" customWidth="1"/>
  </cols>
  <sheetData>
    <row r="1" spans="1:7" ht="46.5" thickBot="1">
      <c r="A1" s="44" t="s">
        <v>0</v>
      </c>
      <c r="B1" s="168" t="s">
        <v>1</v>
      </c>
      <c r="C1" s="68" t="s">
        <v>2</v>
      </c>
      <c r="D1" s="45" t="s">
        <v>500</v>
      </c>
      <c r="E1" s="70" t="s">
        <v>316</v>
      </c>
      <c r="F1" s="299" t="s">
        <v>501</v>
      </c>
      <c r="G1" s="141" t="s">
        <v>3</v>
      </c>
    </row>
    <row r="2" spans="1:7" ht="10.5" customHeight="1" thickBot="1">
      <c r="A2" s="27">
        <v>1</v>
      </c>
      <c r="B2" s="50">
        <v>2</v>
      </c>
      <c r="C2" s="157">
        <v>3</v>
      </c>
      <c r="D2" s="148">
        <v>4</v>
      </c>
      <c r="E2" s="150">
        <v>5</v>
      </c>
      <c r="F2" s="82">
        <v>6</v>
      </c>
      <c r="G2" s="150">
        <v>7</v>
      </c>
    </row>
    <row r="3" spans="1:7" ht="15" customHeight="1" thickBot="1">
      <c r="A3" s="325" t="s">
        <v>303</v>
      </c>
      <c r="B3" s="326"/>
      <c r="C3" s="371"/>
      <c r="D3" s="372"/>
      <c r="E3" s="166" t="s">
        <v>479</v>
      </c>
      <c r="F3" s="372"/>
      <c r="G3" s="373"/>
    </row>
    <row r="4" spans="1:7" ht="15" customHeight="1">
      <c r="A4" s="28">
        <v>1</v>
      </c>
      <c r="B4" s="36" t="s">
        <v>319</v>
      </c>
      <c r="C4" s="169" t="s">
        <v>188</v>
      </c>
      <c r="D4" s="255">
        <v>346.61</v>
      </c>
      <c r="E4" s="13"/>
      <c r="F4" s="165">
        <f>IF(ISNUMBER(E4),E4*0.00022*D4,"")</f>
      </c>
      <c r="G4" s="62" t="s">
        <v>304</v>
      </c>
    </row>
    <row r="5" spans="1:7" ht="15" customHeight="1">
      <c r="A5" s="28">
        <v>2</v>
      </c>
      <c r="B5" s="36" t="s">
        <v>320</v>
      </c>
      <c r="C5" s="169" t="s">
        <v>188</v>
      </c>
      <c r="D5" s="255">
        <v>346.61</v>
      </c>
      <c r="E5" s="13"/>
      <c r="F5" s="165">
        <f>IF(ISNUMBER(E5),E5*0.0004*D5,"")</f>
      </c>
      <c r="G5" s="62" t="s">
        <v>305</v>
      </c>
    </row>
    <row r="6" spans="1:7" ht="15" customHeight="1">
      <c r="A6" s="28">
        <v>3</v>
      </c>
      <c r="B6" s="36" t="s">
        <v>321</v>
      </c>
      <c r="C6" s="169" t="s">
        <v>188</v>
      </c>
      <c r="D6" s="255">
        <v>346.61</v>
      </c>
      <c r="E6" s="13"/>
      <c r="F6" s="165">
        <f>IF(ISNUMBER(E6),E6*0.00062*D6,"")</f>
      </c>
      <c r="G6" s="62" t="s">
        <v>306</v>
      </c>
    </row>
    <row r="7" spans="1:7" ht="15" customHeight="1">
      <c r="A7" s="28">
        <v>4</v>
      </c>
      <c r="B7" s="36" t="s">
        <v>322</v>
      </c>
      <c r="C7" s="169" t="s">
        <v>188</v>
      </c>
      <c r="D7" s="255">
        <v>346.61</v>
      </c>
      <c r="E7" s="13"/>
      <c r="F7" s="165">
        <f>IF(ISNUMBER(E7),E7*0.00089*D7,"")</f>
      </c>
      <c r="G7" s="62" t="s">
        <v>307</v>
      </c>
    </row>
    <row r="8" spans="1:7" ht="15" customHeight="1">
      <c r="A8" s="28">
        <v>5</v>
      </c>
      <c r="B8" s="36" t="s">
        <v>323</v>
      </c>
      <c r="C8" s="169" t="s">
        <v>188</v>
      </c>
      <c r="D8" s="255">
        <v>346.61</v>
      </c>
      <c r="E8" s="13"/>
      <c r="F8" s="165">
        <f>IF(ISNUMBER(E8),E8*0.00121*D8,"")</f>
      </c>
      <c r="G8" s="62" t="s">
        <v>308</v>
      </c>
    </row>
    <row r="9" spans="1:7" ht="15" customHeight="1">
      <c r="A9" s="28">
        <v>6</v>
      </c>
      <c r="B9" s="36" t="s">
        <v>324</v>
      </c>
      <c r="C9" s="169" t="s">
        <v>188</v>
      </c>
      <c r="D9" s="255">
        <v>346.61</v>
      </c>
      <c r="E9" s="13"/>
      <c r="F9" s="165">
        <f>IF(ISNUMBER(E9),E9*0.00158*D9,"")</f>
      </c>
      <c r="G9" s="62" t="s">
        <v>309</v>
      </c>
    </row>
    <row r="10" spans="1:7" ht="15" customHeight="1">
      <c r="A10" s="28">
        <v>7</v>
      </c>
      <c r="B10" s="36" t="s">
        <v>325</v>
      </c>
      <c r="C10" s="169" t="s">
        <v>188</v>
      </c>
      <c r="D10" s="255">
        <v>346.61</v>
      </c>
      <c r="E10" s="13"/>
      <c r="F10" s="165">
        <f>IF(ISNUMBER(E10),E10*0.002*D10,"")</f>
      </c>
      <c r="G10" s="62" t="s">
        <v>310</v>
      </c>
    </row>
    <row r="11" spans="1:7" ht="15" customHeight="1">
      <c r="A11" s="28">
        <v>8</v>
      </c>
      <c r="B11" s="36" t="s">
        <v>326</v>
      </c>
      <c r="C11" s="169" t="s">
        <v>188</v>
      </c>
      <c r="D11" s="255">
        <v>346.61</v>
      </c>
      <c r="E11" s="13"/>
      <c r="F11" s="165">
        <f>IF(ISNUMBER(E11),E11*0.00247*D11,"")</f>
      </c>
      <c r="G11" s="62" t="s">
        <v>311</v>
      </c>
    </row>
    <row r="12" spans="1:7" ht="15" customHeight="1">
      <c r="A12" s="28">
        <v>9</v>
      </c>
      <c r="B12" s="36" t="s">
        <v>327</v>
      </c>
      <c r="C12" s="169" t="s">
        <v>188</v>
      </c>
      <c r="D12" s="255">
        <v>346.61</v>
      </c>
      <c r="E12" s="13"/>
      <c r="F12" s="165">
        <f>IF(ISNUMBER(E12),E12*0.00298*D12,"")</f>
      </c>
      <c r="G12" s="62" t="s">
        <v>312</v>
      </c>
    </row>
    <row r="13" spans="1:7" ht="15" customHeight="1">
      <c r="A13" s="28">
        <v>10</v>
      </c>
      <c r="B13" s="36" t="s">
        <v>328</v>
      </c>
      <c r="C13" s="169" t="s">
        <v>188</v>
      </c>
      <c r="D13" s="255">
        <v>346.61</v>
      </c>
      <c r="E13" s="13"/>
      <c r="F13" s="165">
        <f>IF(ISNUMBER(E13),E13*0.00385*D13,"")</f>
      </c>
      <c r="G13" s="62" t="s">
        <v>313</v>
      </c>
    </row>
    <row r="14" spans="1:7" ht="15" customHeight="1">
      <c r="A14" s="28">
        <v>11</v>
      </c>
      <c r="B14" s="36" t="s">
        <v>329</v>
      </c>
      <c r="C14" s="169" t="s">
        <v>188</v>
      </c>
      <c r="D14" s="255">
        <v>346.61</v>
      </c>
      <c r="E14" s="13"/>
      <c r="F14" s="165">
        <f>IF(ISNUMBER(E14),E14*0.00483*D14,"")</f>
      </c>
      <c r="G14" s="62" t="s">
        <v>314</v>
      </c>
    </row>
    <row r="15" spans="1:7" ht="15" customHeight="1" thickBot="1">
      <c r="A15" s="95">
        <v>12</v>
      </c>
      <c r="B15" s="174" t="s">
        <v>330</v>
      </c>
      <c r="C15" s="100" t="s">
        <v>188</v>
      </c>
      <c r="D15" s="262">
        <v>346.61</v>
      </c>
      <c r="E15" s="14"/>
      <c r="F15" s="170">
        <f>IF(ISNUMBER(E15),E15*0.00631*D15,"")</f>
      </c>
      <c r="G15" s="66" t="s">
        <v>315</v>
      </c>
    </row>
    <row r="16" spans="1:7" ht="15" customHeight="1" thickBot="1">
      <c r="A16" s="325" t="s">
        <v>317</v>
      </c>
      <c r="B16" s="326"/>
      <c r="C16" s="369">
        <f>IF(ISNUMBER(E16),E16*D16,"")</f>
      </c>
      <c r="D16" s="369"/>
      <c r="E16" s="369"/>
      <c r="F16" s="369"/>
      <c r="G16" s="370"/>
    </row>
    <row r="17" spans="1:7" ht="15" customHeight="1">
      <c r="A17" s="28">
        <v>13</v>
      </c>
      <c r="B17" s="36" t="s">
        <v>331</v>
      </c>
      <c r="C17" s="171" t="s">
        <v>318</v>
      </c>
      <c r="D17" s="255">
        <v>1.28</v>
      </c>
      <c r="E17" s="13"/>
      <c r="F17" s="155">
        <f>IF(ISNUMBER(E17),E17*D17,"")</f>
      </c>
      <c r="G17" s="62"/>
    </row>
    <row r="18" spans="1:7" ht="15" customHeight="1">
      <c r="A18" s="28">
        <v>14</v>
      </c>
      <c r="B18" s="36" t="s">
        <v>332</v>
      </c>
      <c r="C18" s="167" t="s">
        <v>318</v>
      </c>
      <c r="D18" s="255">
        <v>0.86</v>
      </c>
      <c r="E18" s="13"/>
      <c r="F18" s="155">
        <f>IF(ISNUMBER(E18),E18*D18,"")</f>
      </c>
      <c r="G18" s="62"/>
    </row>
    <row r="19" spans="1:7" ht="15" customHeight="1">
      <c r="A19" s="28">
        <v>15</v>
      </c>
      <c r="B19" s="36" t="s">
        <v>333</v>
      </c>
      <c r="C19" s="167" t="s">
        <v>318</v>
      </c>
      <c r="D19" s="255">
        <v>0.73</v>
      </c>
      <c r="E19" s="13"/>
      <c r="F19" s="155">
        <f aca="true" t="shared" si="0" ref="F19:F30">IF(ISNUMBER(E19),E19*D19,"")</f>
      </c>
      <c r="G19" s="62"/>
    </row>
    <row r="20" spans="1:7" ht="15" customHeight="1">
      <c r="A20" s="28">
        <v>16</v>
      </c>
      <c r="B20" s="36" t="s">
        <v>334</v>
      </c>
      <c r="C20" s="167" t="s">
        <v>318</v>
      </c>
      <c r="D20" s="255">
        <v>2.06</v>
      </c>
      <c r="E20" s="13"/>
      <c r="F20" s="155">
        <f t="shared" si="0"/>
      </c>
      <c r="G20" s="62"/>
    </row>
    <row r="21" spans="1:7" ht="15" customHeight="1">
      <c r="A21" s="28">
        <v>17</v>
      </c>
      <c r="B21" s="36" t="s">
        <v>335</v>
      </c>
      <c r="C21" s="167" t="s">
        <v>318</v>
      </c>
      <c r="D21" s="255">
        <v>1.38</v>
      </c>
      <c r="E21" s="13"/>
      <c r="F21" s="155">
        <f t="shared" si="0"/>
      </c>
      <c r="G21" s="62"/>
    </row>
    <row r="22" spans="1:7" ht="15" customHeight="1">
      <c r="A22" s="28">
        <v>18</v>
      </c>
      <c r="B22" s="36" t="s">
        <v>336</v>
      </c>
      <c r="C22" s="167" t="s">
        <v>318</v>
      </c>
      <c r="D22" s="255">
        <v>1.2</v>
      </c>
      <c r="E22" s="13"/>
      <c r="F22" s="155">
        <f t="shared" si="0"/>
      </c>
      <c r="G22" s="62"/>
    </row>
    <row r="23" spans="1:7" ht="15" customHeight="1">
      <c r="A23" s="28">
        <v>19</v>
      </c>
      <c r="B23" s="36" t="s">
        <v>337</v>
      </c>
      <c r="C23" s="167" t="s">
        <v>318</v>
      </c>
      <c r="D23" s="255">
        <v>3.01</v>
      </c>
      <c r="E23" s="13"/>
      <c r="F23" s="155">
        <f t="shared" si="0"/>
      </c>
      <c r="G23" s="62"/>
    </row>
    <row r="24" spans="1:7" ht="15" customHeight="1">
      <c r="A24" s="28">
        <v>20</v>
      </c>
      <c r="B24" s="36" t="s">
        <v>338</v>
      </c>
      <c r="C24" s="167" t="s">
        <v>318</v>
      </c>
      <c r="D24" s="255">
        <v>1.95</v>
      </c>
      <c r="E24" s="13"/>
      <c r="F24" s="155">
        <f t="shared" si="0"/>
      </c>
      <c r="G24" s="62"/>
    </row>
    <row r="25" spans="1:7" ht="15" customHeight="1">
      <c r="A25" s="28">
        <v>21</v>
      </c>
      <c r="B25" s="36" t="s">
        <v>339</v>
      </c>
      <c r="C25" s="167" t="s">
        <v>318</v>
      </c>
      <c r="D25" s="255">
        <v>1.58</v>
      </c>
      <c r="E25" s="13"/>
      <c r="F25" s="155">
        <f t="shared" si="0"/>
      </c>
      <c r="G25" s="62"/>
    </row>
    <row r="26" spans="1:7" ht="15" customHeight="1">
      <c r="A26" s="28">
        <v>22</v>
      </c>
      <c r="B26" s="36" t="s">
        <v>340</v>
      </c>
      <c r="C26" s="167" t="s">
        <v>318</v>
      </c>
      <c r="D26" s="255">
        <v>4.45</v>
      </c>
      <c r="E26" s="13"/>
      <c r="F26" s="155">
        <f t="shared" si="0"/>
      </c>
      <c r="G26" s="62"/>
    </row>
    <row r="27" spans="1:7" ht="15" customHeight="1">
      <c r="A27" s="28">
        <v>23</v>
      </c>
      <c r="B27" s="36" t="s">
        <v>341</v>
      </c>
      <c r="C27" s="167" t="s">
        <v>318</v>
      </c>
      <c r="D27" s="255">
        <v>2.92</v>
      </c>
      <c r="E27" s="13"/>
      <c r="F27" s="155">
        <f t="shared" si="0"/>
      </c>
      <c r="G27" s="62"/>
    </row>
    <row r="28" spans="1:7" ht="15" customHeight="1">
      <c r="A28" s="28">
        <v>24</v>
      </c>
      <c r="B28" s="36" t="s">
        <v>342</v>
      </c>
      <c r="C28" s="167" t="s">
        <v>318</v>
      </c>
      <c r="D28" s="255">
        <v>2.21</v>
      </c>
      <c r="E28" s="13"/>
      <c r="F28" s="155">
        <f t="shared" si="0"/>
      </c>
      <c r="G28" s="62"/>
    </row>
    <row r="29" spans="1:7" ht="15" customHeight="1">
      <c r="A29" s="28">
        <v>25</v>
      </c>
      <c r="B29" s="36" t="s">
        <v>343</v>
      </c>
      <c r="C29" s="167" t="s">
        <v>318</v>
      </c>
      <c r="D29" s="255">
        <v>7.01</v>
      </c>
      <c r="E29" s="13"/>
      <c r="F29" s="155">
        <f t="shared" si="0"/>
      </c>
      <c r="G29" s="62"/>
    </row>
    <row r="30" spans="1:7" ht="15" customHeight="1">
      <c r="A30" s="28">
        <v>26</v>
      </c>
      <c r="B30" s="36" t="s">
        <v>344</v>
      </c>
      <c r="C30" s="167" t="s">
        <v>318</v>
      </c>
      <c r="D30" s="255">
        <v>5.25</v>
      </c>
      <c r="E30" s="13"/>
      <c r="F30" s="155">
        <f t="shared" si="0"/>
      </c>
      <c r="G30" s="62"/>
    </row>
    <row r="31" spans="1:7" ht="15" customHeight="1">
      <c r="A31" s="28">
        <v>27</v>
      </c>
      <c r="B31" s="36" t="s">
        <v>345</v>
      </c>
      <c r="C31" s="167" t="s">
        <v>318</v>
      </c>
      <c r="D31" s="255">
        <v>3.18</v>
      </c>
      <c r="E31" s="13"/>
      <c r="F31" s="155">
        <f>IF(ISNUMBER(E31),E31*D31,"")</f>
      </c>
      <c r="G31" s="62"/>
    </row>
    <row r="32" spans="1:7" ht="15" customHeight="1">
      <c r="A32" s="28">
        <v>28</v>
      </c>
      <c r="B32" s="36" t="s">
        <v>346</v>
      </c>
      <c r="C32" s="167" t="s">
        <v>318</v>
      </c>
      <c r="D32" s="255">
        <v>7.89</v>
      </c>
      <c r="E32" s="13"/>
      <c r="F32" s="155">
        <f>IF(ISNUMBER(E32),E32*D32,"")</f>
      </c>
      <c r="G32" s="62"/>
    </row>
    <row r="33" spans="1:7" ht="15" customHeight="1" thickBot="1">
      <c r="A33" s="96">
        <v>29</v>
      </c>
      <c r="B33" s="110" t="s">
        <v>347</v>
      </c>
      <c r="C33" s="172" t="s">
        <v>318</v>
      </c>
      <c r="D33" s="261">
        <v>5.53</v>
      </c>
      <c r="E33" s="132"/>
      <c r="F33" s="173">
        <f>IF(ISNUMBER(E33),E33*D33,"")</f>
      </c>
      <c r="G33" s="134"/>
    </row>
    <row r="34" ht="15"/>
    <row r="35" spans="2:7" ht="30" customHeight="1">
      <c r="B35" s="33" t="s">
        <v>209</v>
      </c>
      <c r="C35" s="320" t="s">
        <v>210</v>
      </c>
      <c r="D35" s="320"/>
      <c r="E35" s="320"/>
      <c r="F35" s="320"/>
      <c r="G35" s="320"/>
    </row>
    <row r="36" spans="2:7" ht="30" customHeight="1">
      <c r="B36" s="374"/>
      <c r="C36" s="320" t="s">
        <v>490</v>
      </c>
      <c r="D36" s="320"/>
      <c r="E36" s="320"/>
      <c r="F36" s="320"/>
      <c r="G36" s="320"/>
    </row>
    <row r="37" spans="2:7" ht="15" customHeight="1">
      <c r="B37" s="374"/>
      <c r="C37" s="321" t="s">
        <v>491</v>
      </c>
      <c r="D37" s="321"/>
      <c r="E37" s="321"/>
      <c r="F37" s="321"/>
      <c r="G37" s="321"/>
    </row>
    <row r="38" spans="2:7" ht="14.25" customHeight="1" hidden="1">
      <c r="B38" s="40"/>
      <c r="C38" s="321"/>
      <c r="D38" s="321"/>
      <c r="E38" s="321"/>
      <c r="F38" s="321"/>
      <c r="G38" s="321"/>
    </row>
    <row r="39" ht="15" hidden="1"/>
    <row r="40" ht="15" hidden="1"/>
    <row r="41" ht="15" hidden="1"/>
    <row r="42" ht="15" hidden="1"/>
    <row r="43" ht="15" hidden="1"/>
    <row r="44" ht="15" hidden="1"/>
    <row r="45" ht="15" hidden="1"/>
  </sheetData>
  <sheetProtection password="CCE5" sheet="1" objects="1" scenarios="1" selectLockedCells="1"/>
  <mergeCells count="10">
    <mergeCell ref="C38:G38"/>
    <mergeCell ref="C16:G16"/>
    <mergeCell ref="A3:B3"/>
    <mergeCell ref="C3:D3"/>
    <mergeCell ref="F3:G3"/>
    <mergeCell ref="A16:B16"/>
    <mergeCell ref="B36:B37"/>
    <mergeCell ref="C35:G35"/>
    <mergeCell ref="C36:G36"/>
    <mergeCell ref="C37:G37"/>
  </mergeCells>
  <printOptions/>
  <pageMargins left="0.7" right="0.7" top="0.75" bottom="0.75" header="0.3" footer="0.3"/>
  <pageSetup horizontalDpi="600" verticalDpi="600" orientation="portrait" paperSize="9" r:id="rId2"/>
  <legacyDrawing r:id="rId1"/>
</worksheet>
</file>

<file path=xl/worksheets/sheet13.xml><?xml version="1.0" encoding="utf-8"?>
<worksheet xmlns="http://schemas.openxmlformats.org/spreadsheetml/2006/main" xmlns:r="http://schemas.openxmlformats.org/officeDocument/2006/relationships">
  <sheetPr codeName="Sheet12">
    <tabColor theme="1"/>
  </sheetPr>
  <dimension ref="A1:G33"/>
  <sheetViews>
    <sheetView showGridLines="0" zoomScalePageLayoutView="0" workbookViewId="0" topLeftCell="A1">
      <pane ySplit="1" topLeftCell="A2" activePane="bottomLeft" state="frozen"/>
      <selection pane="topLeft" activeCell="A1" sqref="A1"/>
      <selection pane="bottomLeft" activeCell="D4" sqref="D4"/>
    </sheetView>
  </sheetViews>
  <sheetFormatPr defaultColWidth="0" defaultRowHeight="15" zeroHeight="1"/>
  <cols>
    <col min="1" max="1" width="10.28125" style="35" bestFit="1" customWidth="1"/>
    <col min="2" max="2" width="56.8515625" style="35" bestFit="1" customWidth="1"/>
    <col min="3" max="6" width="14.28125" style="35" customWidth="1"/>
    <col min="7" max="7" width="40.7109375" style="35" customWidth="1"/>
    <col min="8" max="16384" width="9.140625" style="35" hidden="1" customWidth="1"/>
  </cols>
  <sheetData>
    <row r="1" spans="1:7" ht="46.5" thickBot="1">
      <c r="A1" s="44" t="s">
        <v>0</v>
      </c>
      <c r="B1" s="200" t="s">
        <v>1</v>
      </c>
      <c r="C1" s="68" t="s">
        <v>2</v>
      </c>
      <c r="D1" s="45" t="s">
        <v>500</v>
      </c>
      <c r="E1" s="70" t="s">
        <v>316</v>
      </c>
      <c r="F1" s="45" t="s">
        <v>501</v>
      </c>
      <c r="G1" s="141" t="s">
        <v>3</v>
      </c>
    </row>
    <row r="2" spans="1:7" ht="10.5" customHeight="1" thickBot="1">
      <c r="A2" s="27">
        <v>1</v>
      </c>
      <c r="B2" s="199">
        <v>2</v>
      </c>
      <c r="C2" s="206">
        <v>3</v>
      </c>
      <c r="D2" s="17">
        <v>4</v>
      </c>
      <c r="E2" s="146">
        <v>5</v>
      </c>
      <c r="F2" s="51">
        <v>6</v>
      </c>
      <c r="G2" s="146">
        <v>7</v>
      </c>
    </row>
    <row r="3" spans="1:7" ht="15.75" thickBot="1">
      <c r="A3" s="325" t="s">
        <v>419</v>
      </c>
      <c r="B3" s="326"/>
      <c r="C3" s="375"/>
      <c r="D3" s="376"/>
      <c r="E3" s="376"/>
      <c r="F3" s="376"/>
      <c r="G3" s="377"/>
    </row>
    <row r="4" spans="1:7" ht="15">
      <c r="A4" s="28">
        <v>1</v>
      </c>
      <c r="B4" s="36" t="s">
        <v>420</v>
      </c>
      <c r="C4" s="203" t="s">
        <v>443</v>
      </c>
      <c r="D4" s="255">
        <v>0.24</v>
      </c>
      <c r="E4" s="13"/>
      <c r="F4" s="97">
        <f>IF(ISNUMBER(E4),E4*D4,"")</f>
      </c>
      <c r="G4" s="62"/>
    </row>
    <row r="5" spans="1:7" ht="15">
      <c r="A5" s="116">
        <v>2</v>
      </c>
      <c r="B5" s="88" t="s">
        <v>421</v>
      </c>
      <c r="C5" s="202" t="s">
        <v>443</v>
      </c>
      <c r="D5" s="263">
        <v>0.26</v>
      </c>
      <c r="E5" s="15"/>
      <c r="F5" s="97">
        <f aca="true" t="shared" si="0" ref="F5:F29">IF(ISNUMBER(E5),E5*D5,"")</f>
      </c>
      <c r="G5" s="49"/>
    </row>
    <row r="6" spans="1:7" ht="15">
      <c r="A6" s="116">
        <v>3</v>
      </c>
      <c r="B6" s="88" t="s">
        <v>422</v>
      </c>
      <c r="C6" s="202" t="s">
        <v>443</v>
      </c>
      <c r="D6" s="263">
        <v>0.36</v>
      </c>
      <c r="E6" s="15"/>
      <c r="F6" s="97">
        <f t="shared" si="0"/>
      </c>
      <c r="G6" s="49"/>
    </row>
    <row r="7" spans="1:7" ht="15.75" thickBot="1">
      <c r="A7" s="117">
        <v>4</v>
      </c>
      <c r="B7" s="205" t="s">
        <v>429</v>
      </c>
      <c r="C7" s="56" t="s">
        <v>443</v>
      </c>
      <c r="D7" s="264">
        <v>0.23</v>
      </c>
      <c r="E7" s="12"/>
      <c r="F7" s="97">
        <f t="shared" si="0"/>
      </c>
      <c r="G7" s="67"/>
    </row>
    <row r="8" spans="1:7" ht="15.75" thickBot="1">
      <c r="A8" s="349" t="s">
        <v>423</v>
      </c>
      <c r="B8" s="350"/>
      <c r="C8" s="351"/>
      <c r="D8" s="352"/>
      <c r="E8" s="352"/>
      <c r="F8" s="352"/>
      <c r="G8" s="364"/>
    </row>
    <row r="9" spans="1:7" ht="15">
      <c r="A9" s="28">
        <v>5</v>
      </c>
      <c r="B9" s="204" t="s">
        <v>426</v>
      </c>
      <c r="C9" s="203" t="s">
        <v>443</v>
      </c>
      <c r="D9" s="250">
        <v>0.44</v>
      </c>
      <c r="E9" s="13"/>
      <c r="F9" s="97">
        <f t="shared" si="0"/>
      </c>
      <c r="G9" s="62"/>
    </row>
    <row r="10" spans="1:7" ht="15">
      <c r="A10" s="29">
        <v>6</v>
      </c>
      <c r="B10" s="88" t="s">
        <v>425</v>
      </c>
      <c r="C10" s="202" t="s">
        <v>443</v>
      </c>
      <c r="D10" s="248">
        <v>0.57</v>
      </c>
      <c r="E10" s="15"/>
      <c r="F10" s="97">
        <f t="shared" si="0"/>
      </c>
      <c r="G10" s="49"/>
    </row>
    <row r="11" spans="1:7" ht="15">
      <c r="A11" s="29">
        <v>7</v>
      </c>
      <c r="B11" s="88" t="s">
        <v>424</v>
      </c>
      <c r="C11" s="202" t="s">
        <v>443</v>
      </c>
      <c r="D11" s="248">
        <v>0.47</v>
      </c>
      <c r="E11" s="15"/>
      <c r="F11" s="97">
        <f t="shared" si="0"/>
      </c>
      <c r="G11" s="49"/>
    </row>
    <row r="12" spans="1:7" ht="15">
      <c r="A12" s="29">
        <v>8</v>
      </c>
      <c r="B12" s="88" t="s">
        <v>427</v>
      </c>
      <c r="C12" s="202" t="s">
        <v>443</v>
      </c>
      <c r="D12" s="248">
        <v>0.77</v>
      </c>
      <c r="E12" s="15"/>
      <c r="F12" s="97">
        <f t="shared" si="0"/>
      </c>
      <c r="G12" s="49"/>
    </row>
    <row r="13" spans="1:7" ht="15.75" thickBot="1">
      <c r="A13" s="159">
        <v>9</v>
      </c>
      <c r="B13" s="205" t="s">
        <v>428</v>
      </c>
      <c r="C13" s="56" t="s">
        <v>443</v>
      </c>
      <c r="D13" s="251">
        <v>0.92</v>
      </c>
      <c r="E13" s="12"/>
      <c r="F13" s="97">
        <f t="shared" si="0"/>
      </c>
      <c r="G13" s="67"/>
    </row>
    <row r="14" spans="1:7" ht="15.75" thickBot="1">
      <c r="A14" s="349" t="s">
        <v>430</v>
      </c>
      <c r="B14" s="350"/>
      <c r="C14" s="351"/>
      <c r="D14" s="352"/>
      <c r="E14" s="352"/>
      <c r="F14" s="352"/>
      <c r="G14" s="364"/>
    </row>
    <row r="15" spans="1:7" ht="15">
      <c r="A15" s="28">
        <v>10</v>
      </c>
      <c r="B15" s="204" t="s">
        <v>431</v>
      </c>
      <c r="C15" s="203" t="s">
        <v>443</v>
      </c>
      <c r="D15" s="250">
        <v>0.47</v>
      </c>
      <c r="E15" s="13"/>
      <c r="F15" s="97">
        <f t="shared" si="0"/>
      </c>
      <c r="G15" s="62"/>
    </row>
    <row r="16" spans="1:7" ht="15">
      <c r="A16" s="29">
        <v>11</v>
      </c>
      <c r="B16" s="88" t="s">
        <v>432</v>
      </c>
      <c r="C16" s="202" t="s">
        <v>443</v>
      </c>
      <c r="D16" s="256">
        <v>0.3</v>
      </c>
      <c r="E16" s="15"/>
      <c r="F16" s="97">
        <f t="shared" si="0"/>
      </c>
      <c r="G16" s="49"/>
    </row>
    <row r="17" spans="1:7" ht="15">
      <c r="A17" s="29">
        <v>12</v>
      </c>
      <c r="B17" s="88" t="s">
        <v>433</v>
      </c>
      <c r="C17" s="202" t="s">
        <v>443</v>
      </c>
      <c r="D17" s="248">
        <v>0.41</v>
      </c>
      <c r="E17" s="15"/>
      <c r="F17" s="97">
        <f t="shared" si="0"/>
      </c>
      <c r="G17" s="49"/>
    </row>
    <row r="18" spans="1:7" ht="15">
      <c r="A18" s="28">
        <v>13</v>
      </c>
      <c r="B18" s="88" t="s">
        <v>434</v>
      </c>
      <c r="C18" s="202" t="s">
        <v>443</v>
      </c>
      <c r="D18" s="248">
        <v>0.35</v>
      </c>
      <c r="E18" s="15"/>
      <c r="F18" s="97">
        <f t="shared" si="0"/>
      </c>
      <c r="G18" s="49"/>
    </row>
    <row r="19" spans="1:7" ht="15">
      <c r="A19" s="29">
        <v>14</v>
      </c>
      <c r="B19" s="88" t="s">
        <v>435</v>
      </c>
      <c r="C19" s="202" t="s">
        <v>443</v>
      </c>
      <c r="D19" s="248">
        <v>0.55</v>
      </c>
      <c r="E19" s="15"/>
      <c r="F19" s="97">
        <f t="shared" si="0"/>
      </c>
      <c r="G19" s="49"/>
    </row>
    <row r="20" spans="1:7" ht="15">
      <c r="A20" s="29">
        <v>15</v>
      </c>
      <c r="B20" s="88" t="s">
        <v>436</v>
      </c>
      <c r="C20" s="202" t="s">
        <v>443</v>
      </c>
      <c r="D20" s="248">
        <v>0.55</v>
      </c>
      <c r="E20" s="15"/>
      <c r="F20" s="97">
        <f t="shared" si="0"/>
      </c>
      <c r="G20" s="49"/>
    </row>
    <row r="21" spans="1:7" ht="15">
      <c r="A21" s="28">
        <v>16</v>
      </c>
      <c r="B21" s="88" t="s">
        <v>437</v>
      </c>
      <c r="C21" s="202" t="s">
        <v>443</v>
      </c>
      <c r="D21" s="248">
        <v>0.47</v>
      </c>
      <c r="E21" s="15"/>
      <c r="F21" s="97">
        <f t="shared" si="0"/>
      </c>
      <c r="G21" s="49"/>
    </row>
    <row r="22" spans="1:7" ht="15">
      <c r="A22" s="29">
        <v>17</v>
      </c>
      <c r="B22" s="88" t="s">
        <v>438</v>
      </c>
      <c r="C22" s="202" t="s">
        <v>443</v>
      </c>
      <c r="D22" s="248">
        <v>0.48</v>
      </c>
      <c r="E22" s="15"/>
      <c r="F22" s="97">
        <f t="shared" si="0"/>
      </c>
      <c r="G22" s="49"/>
    </row>
    <row r="23" spans="1:7" ht="15">
      <c r="A23" s="29">
        <v>18</v>
      </c>
      <c r="B23" s="88" t="s">
        <v>466</v>
      </c>
      <c r="C23" s="202" t="s">
        <v>443</v>
      </c>
      <c r="D23" s="248">
        <v>0.48</v>
      </c>
      <c r="E23" s="15"/>
      <c r="F23" s="97">
        <f t="shared" si="0"/>
      </c>
      <c r="G23" s="49"/>
    </row>
    <row r="24" spans="1:7" ht="15">
      <c r="A24" s="28">
        <v>19</v>
      </c>
      <c r="B24" s="88" t="s">
        <v>467</v>
      </c>
      <c r="C24" s="202" t="s">
        <v>443</v>
      </c>
      <c r="D24" s="248">
        <v>0.48</v>
      </c>
      <c r="E24" s="15"/>
      <c r="F24" s="97">
        <f t="shared" si="0"/>
      </c>
      <c r="G24" s="49"/>
    </row>
    <row r="25" spans="1:7" ht="15">
      <c r="A25" s="29">
        <v>20</v>
      </c>
      <c r="B25" s="88" t="s">
        <v>439</v>
      </c>
      <c r="C25" s="202" t="s">
        <v>443</v>
      </c>
      <c r="D25" s="248">
        <v>1.57</v>
      </c>
      <c r="E25" s="15"/>
      <c r="F25" s="97">
        <f t="shared" si="0"/>
      </c>
      <c r="G25" s="49"/>
    </row>
    <row r="26" spans="1:7" ht="15">
      <c r="A26" s="29">
        <v>21</v>
      </c>
      <c r="B26" s="88" t="s">
        <v>440</v>
      </c>
      <c r="C26" s="202" t="s">
        <v>443</v>
      </c>
      <c r="D26" s="248">
        <v>0.35</v>
      </c>
      <c r="E26" s="15"/>
      <c r="F26" s="97">
        <f t="shared" si="0"/>
      </c>
      <c r="G26" s="49"/>
    </row>
    <row r="27" spans="1:7" ht="15">
      <c r="A27" s="28">
        <v>22</v>
      </c>
      <c r="B27" s="88" t="s">
        <v>441</v>
      </c>
      <c r="C27" s="202" t="s">
        <v>443</v>
      </c>
      <c r="D27" s="248">
        <v>0.47</v>
      </c>
      <c r="E27" s="15"/>
      <c r="F27" s="97">
        <f t="shared" si="0"/>
      </c>
      <c r="G27" s="49"/>
    </row>
    <row r="28" spans="1:7" ht="15">
      <c r="A28" s="29">
        <v>23</v>
      </c>
      <c r="B28" s="88" t="s">
        <v>442</v>
      </c>
      <c r="C28" s="202" t="s">
        <v>443</v>
      </c>
      <c r="D28" s="248">
        <v>0.35</v>
      </c>
      <c r="E28" s="15"/>
      <c r="F28" s="97">
        <f t="shared" si="0"/>
      </c>
      <c r="G28" s="49"/>
    </row>
    <row r="29" spans="1:7" ht="15.75" thickBot="1">
      <c r="A29" s="31">
        <v>24</v>
      </c>
      <c r="B29" s="89" t="s">
        <v>468</v>
      </c>
      <c r="C29" s="90" t="s">
        <v>443</v>
      </c>
      <c r="D29" s="249">
        <v>0.47</v>
      </c>
      <c r="E29" s="32"/>
      <c r="F29" s="209">
        <f t="shared" si="0"/>
      </c>
      <c r="G29" s="63"/>
    </row>
    <row r="30" ht="15"/>
    <row r="31" spans="2:7" ht="30" customHeight="1">
      <c r="B31" s="33" t="s">
        <v>209</v>
      </c>
      <c r="C31" s="320" t="s">
        <v>210</v>
      </c>
      <c r="D31" s="320"/>
      <c r="E31" s="320"/>
      <c r="F31" s="320"/>
      <c r="G31" s="320"/>
    </row>
    <row r="32" spans="2:7" ht="30" customHeight="1">
      <c r="B32" s="335"/>
      <c r="C32" s="320" t="s">
        <v>490</v>
      </c>
      <c r="D32" s="320"/>
      <c r="E32" s="320"/>
      <c r="F32" s="320"/>
      <c r="G32" s="320"/>
    </row>
    <row r="33" spans="2:7" ht="15" customHeight="1">
      <c r="B33" s="335"/>
      <c r="C33" s="321" t="s">
        <v>491</v>
      </c>
      <c r="D33" s="321"/>
      <c r="E33" s="321"/>
      <c r="F33" s="321"/>
      <c r="G33" s="321"/>
    </row>
    <row r="34" ht="15" hidden="1"/>
    <row r="35" ht="15" hidden="1"/>
    <row r="36" ht="15" hidden="1"/>
    <row r="37" ht="15" hidden="1"/>
  </sheetData>
  <sheetProtection password="CCE5" sheet="1" objects="1" scenarios="1" selectLockedCells="1"/>
  <mergeCells count="10">
    <mergeCell ref="C31:G31"/>
    <mergeCell ref="B32:B33"/>
    <mergeCell ref="C32:G32"/>
    <mergeCell ref="C33:G33"/>
    <mergeCell ref="A3:B3"/>
    <mergeCell ref="A8:B8"/>
    <mergeCell ref="C8:G8"/>
    <mergeCell ref="C3:G3"/>
    <mergeCell ref="A14:B14"/>
    <mergeCell ref="C14:G14"/>
  </mergeCells>
  <printOptions/>
  <pageMargins left="0.7" right="0.7" top="0.75" bottom="0.75" header="0.3" footer="0.3"/>
  <pageSetup horizontalDpi="600" verticalDpi="600" orientation="portrait" paperSize="9" r:id="rId2"/>
  <legacyDrawing r:id="rId1"/>
</worksheet>
</file>

<file path=xl/worksheets/sheet14.xml><?xml version="1.0" encoding="utf-8"?>
<worksheet xmlns="http://schemas.openxmlformats.org/spreadsheetml/2006/main" xmlns:r="http://schemas.openxmlformats.org/officeDocument/2006/relationships">
  <sheetPr codeName="Sheet13">
    <tabColor theme="1"/>
  </sheetPr>
  <dimension ref="A1:G119"/>
  <sheetViews>
    <sheetView showGridLines="0" zoomScalePageLayoutView="0" workbookViewId="0" topLeftCell="A1">
      <pane ySplit="1" topLeftCell="A2" activePane="bottomLeft" state="frozen"/>
      <selection pane="topLeft" activeCell="A1" sqref="A1"/>
      <selection pane="bottomLeft" activeCell="D4" sqref="D4"/>
    </sheetView>
  </sheetViews>
  <sheetFormatPr defaultColWidth="0" defaultRowHeight="15" zeroHeight="1"/>
  <cols>
    <col min="1" max="1" width="10.28125" style="191" bestFit="1" customWidth="1"/>
    <col min="2" max="2" width="52.8515625" style="191" bestFit="1" customWidth="1"/>
    <col min="3" max="6" width="14.28125" style="191" customWidth="1"/>
    <col min="7" max="7" width="40.7109375" style="191" customWidth="1"/>
    <col min="8" max="16384" width="9.140625" style="191" hidden="1" customWidth="1"/>
  </cols>
  <sheetData>
    <row r="1" spans="1:7" ht="46.5" thickBot="1">
      <c r="A1" s="44" t="s">
        <v>0</v>
      </c>
      <c r="B1" s="181" t="s">
        <v>1</v>
      </c>
      <c r="C1" s="68" t="s">
        <v>2</v>
      </c>
      <c r="D1" s="45" t="s">
        <v>500</v>
      </c>
      <c r="E1" s="70" t="s">
        <v>316</v>
      </c>
      <c r="F1" s="45" t="s">
        <v>501</v>
      </c>
      <c r="G1" s="141" t="s">
        <v>3</v>
      </c>
    </row>
    <row r="2" spans="1:7" ht="10.5" customHeight="1" thickBot="1">
      <c r="A2" s="192">
        <v>1</v>
      </c>
      <c r="B2" s="193">
        <v>2</v>
      </c>
      <c r="C2" s="157">
        <v>3</v>
      </c>
      <c r="D2" s="148">
        <v>4</v>
      </c>
      <c r="E2" s="150">
        <v>5</v>
      </c>
      <c r="F2" s="82">
        <v>6</v>
      </c>
      <c r="G2" s="150">
        <v>7</v>
      </c>
    </row>
    <row r="3" spans="1:7" ht="15.75" thickBot="1">
      <c r="A3" s="323" t="s">
        <v>404</v>
      </c>
      <c r="B3" s="378"/>
      <c r="C3" s="367"/>
      <c r="D3" s="367"/>
      <c r="E3" s="367"/>
      <c r="F3" s="367"/>
      <c r="G3" s="368"/>
    </row>
    <row r="4" spans="1:7" ht="15">
      <c r="A4" s="48">
        <v>1</v>
      </c>
      <c r="B4" s="36" t="s">
        <v>376</v>
      </c>
      <c r="C4" s="184" t="s">
        <v>180</v>
      </c>
      <c r="D4" s="255">
        <v>0.19</v>
      </c>
      <c r="E4" s="13"/>
      <c r="F4" s="97">
        <f>IF(ISNUMBER(E4),E4*D4,"")</f>
      </c>
      <c r="G4" s="62"/>
    </row>
    <row r="5" spans="1:7" ht="15">
      <c r="A5" s="29">
        <v>2</v>
      </c>
      <c r="B5" s="24" t="s">
        <v>375</v>
      </c>
      <c r="C5" s="186" t="s">
        <v>180</v>
      </c>
      <c r="D5" s="248">
        <v>0.21</v>
      </c>
      <c r="E5" s="15"/>
      <c r="F5" s="195">
        <f aca="true" t="shared" si="0" ref="F5:F53">IF(ISNUMBER(E5),E5*D5,"")</f>
      </c>
      <c r="G5" s="49"/>
    </row>
    <row r="6" spans="1:7" ht="15">
      <c r="A6" s="29">
        <v>3</v>
      </c>
      <c r="B6" s="24" t="s">
        <v>374</v>
      </c>
      <c r="C6" s="186" t="s">
        <v>180</v>
      </c>
      <c r="D6" s="248">
        <v>0.24</v>
      </c>
      <c r="E6" s="15"/>
      <c r="F6" s="195">
        <f t="shared" si="0"/>
      </c>
      <c r="G6" s="49"/>
    </row>
    <row r="7" spans="1:7" ht="15">
      <c r="A7" s="29">
        <v>4</v>
      </c>
      <c r="B7" s="24" t="s">
        <v>373</v>
      </c>
      <c r="C7" s="186" t="s">
        <v>180</v>
      </c>
      <c r="D7" s="248">
        <v>0.37</v>
      </c>
      <c r="E7" s="15"/>
      <c r="F7" s="195">
        <f t="shared" si="0"/>
      </c>
      <c r="G7" s="49"/>
    </row>
    <row r="8" spans="1:7" ht="15">
      <c r="A8" s="29">
        <v>5</v>
      </c>
      <c r="B8" s="24" t="s">
        <v>368</v>
      </c>
      <c r="C8" s="186" t="s">
        <v>180</v>
      </c>
      <c r="D8" s="248">
        <v>0.12</v>
      </c>
      <c r="E8" s="15"/>
      <c r="F8" s="195">
        <f t="shared" si="0"/>
      </c>
      <c r="G8" s="49"/>
    </row>
    <row r="9" spans="1:7" ht="15">
      <c r="A9" s="29">
        <v>6</v>
      </c>
      <c r="B9" s="24" t="s">
        <v>369</v>
      </c>
      <c r="C9" s="186" t="s">
        <v>180</v>
      </c>
      <c r="D9" s="248">
        <v>0.16</v>
      </c>
      <c r="E9" s="15"/>
      <c r="F9" s="195">
        <f t="shared" si="0"/>
      </c>
      <c r="G9" s="49"/>
    </row>
    <row r="10" spans="1:7" ht="15">
      <c r="A10" s="29">
        <v>7</v>
      </c>
      <c r="B10" s="24" t="s">
        <v>370</v>
      </c>
      <c r="C10" s="186" t="s">
        <v>180</v>
      </c>
      <c r="D10" s="248">
        <v>0.17</v>
      </c>
      <c r="E10" s="15"/>
      <c r="F10" s="195">
        <f t="shared" si="0"/>
      </c>
      <c r="G10" s="49"/>
    </row>
    <row r="11" spans="1:7" ht="15">
      <c r="A11" s="29">
        <v>8</v>
      </c>
      <c r="B11" s="24" t="s">
        <v>371</v>
      </c>
      <c r="C11" s="186" t="s">
        <v>180</v>
      </c>
      <c r="D11" s="248">
        <v>0.21</v>
      </c>
      <c r="E11" s="15"/>
      <c r="F11" s="195">
        <f t="shared" si="0"/>
      </c>
      <c r="G11" s="49"/>
    </row>
    <row r="12" spans="1:7" ht="15">
      <c r="A12" s="29">
        <v>9</v>
      </c>
      <c r="B12" s="23" t="s">
        <v>372</v>
      </c>
      <c r="C12" s="186" t="s">
        <v>180</v>
      </c>
      <c r="D12" s="248">
        <v>0.16</v>
      </c>
      <c r="E12" s="15"/>
      <c r="F12" s="195">
        <f t="shared" si="0"/>
      </c>
      <c r="G12" s="49"/>
    </row>
    <row r="13" spans="1:7" ht="15">
      <c r="A13" s="29">
        <v>10</v>
      </c>
      <c r="B13" s="23" t="s">
        <v>377</v>
      </c>
      <c r="C13" s="186" t="s">
        <v>180</v>
      </c>
      <c r="D13" s="248">
        <v>0.23</v>
      </c>
      <c r="E13" s="15"/>
      <c r="F13" s="195">
        <f t="shared" si="0"/>
      </c>
      <c r="G13" s="49"/>
    </row>
    <row r="14" spans="1:7" ht="15.75" thickBot="1">
      <c r="A14" s="31">
        <v>11</v>
      </c>
      <c r="B14" s="25" t="s">
        <v>378</v>
      </c>
      <c r="C14" s="9" t="s">
        <v>180</v>
      </c>
      <c r="D14" s="251">
        <v>1.22</v>
      </c>
      <c r="E14" s="12"/>
      <c r="F14" s="196">
        <f t="shared" si="0"/>
      </c>
      <c r="G14" s="67"/>
    </row>
    <row r="15" spans="1:7" ht="15.75" thickBot="1">
      <c r="A15" s="323" t="s">
        <v>379</v>
      </c>
      <c r="B15" s="378"/>
      <c r="C15" s="337"/>
      <c r="D15" s="337"/>
      <c r="E15" s="337"/>
      <c r="F15" s="337"/>
      <c r="G15" s="379"/>
    </row>
    <row r="16" spans="1:7" ht="15">
      <c r="A16" s="48">
        <v>12</v>
      </c>
      <c r="B16" s="22" t="s">
        <v>386</v>
      </c>
      <c r="C16" s="184" t="s">
        <v>180</v>
      </c>
      <c r="D16" s="250">
        <v>0.57</v>
      </c>
      <c r="E16" s="13"/>
      <c r="F16" s="97">
        <f t="shared" si="0"/>
      </c>
      <c r="G16" s="62"/>
    </row>
    <row r="17" spans="1:7" ht="15">
      <c r="A17" s="29">
        <v>13</v>
      </c>
      <c r="B17" s="23" t="s">
        <v>380</v>
      </c>
      <c r="C17" s="186" t="s">
        <v>180</v>
      </c>
      <c r="D17" s="248">
        <v>0.28</v>
      </c>
      <c r="E17" s="15"/>
      <c r="F17" s="195">
        <f t="shared" si="0"/>
      </c>
      <c r="G17" s="49"/>
    </row>
    <row r="18" spans="1:7" ht="15">
      <c r="A18" s="29">
        <v>14</v>
      </c>
      <c r="B18" s="23" t="s">
        <v>382</v>
      </c>
      <c r="C18" s="186" t="s">
        <v>180</v>
      </c>
      <c r="D18" s="248">
        <v>0.38</v>
      </c>
      <c r="E18" s="15"/>
      <c r="F18" s="195">
        <f t="shared" si="0"/>
      </c>
      <c r="G18" s="49"/>
    </row>
    <row r="19" spans="1:7" ht="15">
      <c r="A19" s="29">
        <v>15</v>
      </c>
      <c r="B19" s="23" t="s">
        <v>383</v>
      </c>
      <c r="C19" s="186" t="s">
        <v>180</v>
      </c>
      <c r="D19" s="248">
        <v>2.87</v>
      </c>
      <c r="E19" s="15"/>
      <c r="F19" s="195">
        <f t="shared" si="0"/>
      </c>
      <c r="G19" s="49"/>
    </row>
    <row r="20" spans="1:7" ht="15">
      <c r="A20" s="29">
        <v>16</v>
      </c>
      <c r="B20" s="23" t="s">
        <v>384</v>
      </c>
      <c r="C20" s="186" t="s">
        <v>180</v>
      </c>
      <c r="D20" s="248">
        <v>0.91</v>
      </c>
      <c r="E20" s="15"/>
      <c r="F20" s="195">
        <f t="shared" si="0"/>
      </c>
      <c r="G20" s="49"/>
    </row>
    <row r="21" spans="1:7" ht="15.75" thickBot="1">
      <c r="A21" s="31">
        <v>17</v>
      </c>
      <c r="B21" s="25" t="s">
        <v>385</v>
      </c>
      <c r="C21" s="9" t="s">
        <v>180</v>
      </c>
      <c r="D21" s="251">
        <v>2.72</v>
      </c>
      <c r="E21" s="12"/>
      <c r="F21" s="196">
        <f t="shared" si="0"/>
      </c>
      <c r="G21" s="67"/>
    </row>
    <row r="22" spans="1:7" ht="15.75" thickBot="1">
      <c r="A22" s="323" t="s">
        <v>381</v>
      </c>
      <c r="B22" s="378"/>
      <c r="C22" s="337"/>
      <c r="D22" s="337"/>
      <c r="E22" s="337"/>
      <c r="F22" s="337"/>
      <c r="G22" s="379"/>
    </row>
    <row r="23" spans="1:7" ht="15">
      <c r="A23" s="48">
        <v>18</v>
      </c>
      <c r="B23" s="22" t="s">
        <v>387</v>
      </c>
      <c r="C23" s="184" t="s">
        <v>180</v>
      </c>
      <c r="D23" s="250">
        <v>0.35</v>
      </c>
      <c r="E23" s="13"/>
      <c r="F23" s="97">
        <f t="shared" si="0"/>
      </c>
      <c r="G23" s="62"/>
    </row>
    <row r="24" spans="1:7" ht="15">
      <c r="A24" s="29">
        <v>19</v>
      </c>
      <c r="B24" s="23" t="s">
        <v>388</v>
      </c>
      <c r="C24" s="186" t="s">
        <v>180</v>
      </c>
      <c r="D24" s="248">
        <v>0.29</v>
      </c>
      <c r="E24" s="15"/>
      <c r="F24" s="195">
        <f t="shared" si="0"/>
      </c>
      <c r="G24" s="49"/>
    </row>
    <row r="25" spans="1:7" ht="15">
      <c r="A25" s="29">
        <v>20</v>
      </c>
      <c r="B25" s="23" t="s">
        <v>389</v>
      </c>
      <c r="C25" s="186" t="s">
        <v>180</v>
      </c>
      <c r="D25" s="248">
        <v>0.27</v>
      </c>
      <c r="E25" s="15"/>
      <c r="F25" s="195">
        <f t="shared" si="0"/>
      </c>
      <c r="G25" s="49"/>
    </row>
    <row r="26" spans="1:7" ht="15">
      <c r="A26" s="29">
        <v>21</v>
      </c>
      <c r="B26" s="23" t="s">
        <v>390</v>
      </c>
      <c r="C26" s="186" t="s">
        <v>180</v>
      </c>
      <c r="D26" s="248">
        <v>0.44</v>
      </c>
      <c r="E26" s="15"/>
      <c r="F26" s="195">
        <f t="shared" si="0"/>
      </c>
      <c r="G26" s="49"/>
    </row>
    <row r="27" spans="1:7" ht="15">
      <c r="A27" s="29">
        <v>22</v>
      </c>
      <c r="B27" s="23" t="s">
        <v>391</v>
      </c>
      <c r="C27" s="186" t="s">
        <v>180</v>
      </c>
      <c r="D27" s="248">
        <v>0.57</v>
      </c>
      <c r="E27" s="15"/>
      <c r="F27" s="195">
        <f t="shared" si="0"/>
      </c>
      <c r="G27" s="49"/>
    </row>
    <row r="28" spans="1:7" ht="15">
      <c r="A28" s="29">
        <v>23</v>
      </c>
      <c r="B28" s="23" t="s">
        <v>392</v>
      </c>
      <c r="C28" s="186" t="s">
        <v>180</v>
      </c>
      <c r="D28" s="248">
        <v>0.55</v>
      </c>
      <c r="E28" s="15"/>
      <c r="F28" s="195">
        <f t="shared" si="0"/>
      </c>
      <c r="G28" s="49"/>
    </row>
    <row r="29" spans="1:7" ht="15.75" thickBot="1">
      <c r="A29" s="31">
        <v>24</v>
      </c>
      <c r="B29" s="25" t="s">
        <v>393</v>
      </c>
      <c r="C29" s="9" t="s">
        <v>180</v>
      </c>
      <c r="D29" s="251">
        <v>0.29</v>
      </c>
      <c r="E29" s="12"/>
      <c r="F29" s="196">
        <f t="shared" si="0"/>
      </c>
      <c r="G29" s="67"/>
    </row>
    <row r="30" spans="1:7" ht="15.75" thickBot="1">
      <c r="A30" s="323" t="s">
        <v>394</v>
      </c>
      <c r="B30" s="378"/>
      <c r="C30" s="337"/>
      <c r="D30" s="337"/>
      <c r="E30" s="337"/>
      <c r="F30" s="337"/>
      <c r="G30" s="379"/>
    </row>
    <row r="31" spans="1:7" ht="15">
      <c r="A31" s="48"/>
      <c r="B31" s="22" t="s">
        <v>395</v>
      </c>
      <c r="C31" s="184" t="s">
        <v>180</v>
      </c>
      <c r="D31" s="250">
        <v>0.4</v>
      </c>
      <c r="E31" s="13"/>
      <c r="F31" s="97">
        <f t="shared" si="0"/>
      </c>
      <c r="G31" s="62"/>
    </row>
    <row r="32" spans="1:7" ht="15">
      <c r="A32" s="29">
        <v>25</v>
      </c>
      <c r="B32" s="23" t="s">
        <v>396</v>
      </c>
      <c r="C32" s="186" t="s">
        <v>180</v>
      </c>
      <c r="D32" s="248">
        <v>0.37</v>
      </c>
      <c r="E32" s="15"/>
      <c r="F32" s="195">
        <f t="shared" si="0"/>
      </c>
      <c r="G32" s="49"/>
    </row>
    <row r="33" spans="1:7" ht="15">
      <c r="A33" s="29">
        <v>26</v>
      </c>
      <c r="B33" s="23" t="s">
        <v>397</v>
      </c>
      <c r="C33" s="186" t="s">
        <v>180</v>
      </c>
      <c r="D33" s="248">
        <v>0.52</v>
      </c>
      <c r="E33" s="15"/>
      <c r="F33" s="195">
        <f t="shared" si="0"/>
      </c>
      <c r="G33" s="49"/>
    </row>
    <row r="34" spans="1:7" ht="15">
      <c r="A34" s="29">
        <v>27</v>
      </c>
      <c r="B34" s="23" t="s">
        <v>398</v>
      </c>
      <c r="C34" s="186" t="s">
        <v>180</v>
      </c>
      <c r="D34" s="248">
        <v>0.43</v>
      </c>
      <c r="E34" s="15"/>
      <c r="F34" s="195">
        <f t="shared" si="0"/>
      </c>
      <c r="G34" s="49"/>
    </row>
    <row r="35" spans="1:7" ht="15">
      <c r="A35" s="29">
        <v>28</v>
      </c>
      <c r="B35" s="23" t="s">
        <v>399</v>
      </c>
      <c r="C35" s="186" t="s">
        <v>180</v>
      </c>
      <c r="D35" s="248">
        <v>0.73</v>
      </c>
      <c r="E35" s="15"/>
      <c r="F35" s="195">
        <f t="shared" si="0"/>
      </c>
      <c r="G35" s="49"/>
    </row>
    <row r="36" spans="1:7" ht="15">
      <c r="A36" s="29">
        <v>29</v>
      </c>
      <c r="B36" s="23" t="s">
        <v>400</v>
      </c>
      <c r="C36" s="186" t="s">
        <v>180</v>
      </c>
      <c r="D36" s="248">
        <v>1.35</v>
      </c>
      <c r="E36" s="15"/>
      <c r="F36" s="195">
        <f t="shared" si="0"/>
      </c>
      <c r="G36" s="49"/>
    </row>
    <row r="37" spans="1:7" ht="15">
      <c r="A37" s="29">
        <v>30</v>
      </c>
      <c r="B37" s="23" t="s">
        <v>401</v>
      </c>
      <c r="C37" s="186" t="s">
        <v>180</v>
      </c>
      <c r="D37" s="248">
        <v>1.99</v>
      </c>
      <c r="E37" s="15"/>
      <c r="F37" s="195">
        <f t="shared" si="0"/>
      </c>
      <c r="G37" s="49"/>
    </row>
    <row r="38" spans="1:7" ht="15">
      <c r="A38" s="29">
        <v>31</v>
      </c>
      <c r="B38" s="23" t="s">
        <v>402</v>
      </c>
      <c r="C38" s="186" t="s">
        <v>180</v>
      </c>
      <c r="D38" s="248">
        <v>2.17</v>
      </c>
      <c r="E38" s="15"/>
      <c r="F38" s="195">
        <f t="shared" si="0"/>
      </c>
      <c r="G38" s="49"/>
    </row>
    <row r="39" spans="1:7" ht="15.75" thickBot="1">
      <c r="A39" s="31">
        <v>32</v>
      </c>
      <c r="B39" s="25" t="s">
        <v>403</v>
      </c>
      <c r="C39" s="9" t="s">
        <v>180</v>
      </c>
      <c r="D39" s="251">
        <v>2.19</v>
      </c>
      <c r="E39" s="12"/>
      <c r="F39" s="196">
        <f t="shared" si="0"/>
      </c>
      <c r="G39" s="67"/>
    </row>
    <row r="40" spans="1:7" ht="15.75" thickBot="1">
      <c r="A40" s="323" t="s">
        <v>405</v>
      </c>
      <c r="B40" s="378"/>
      <c r="C40" s="337"/>
      <c r="D40" s="337"/>
      <c r="E40" s="337"/>
      <c r="F40" s="337"/>
      <c r="G40" s="379"/>
    </row>
    <row r="41" spans="1:7" ht="15">
      <c r="A41" s="28">
        <v>33</v>
      </c>
      <c r="B41" s="22" t="s">
        <v>406</v>
      </c>
      <c r="C41" s="185" t="s">
        <v>180</v>
      </c>
      <c r="D41" s="250">
        <v>0.22</v>
      </c>
      <c r="E41" s="13"/>
      <c r="F41" s="97">
        <f t="shared" si="0"/>
      </c>
      <c r="G41" s="62"/>
    </row>
    <row r="42" spans="1:7" ht="15">
      <c r="A42" s="29">
        <v>34</v>
      </c>
      <c r="B42" s="23" t="s">
        <v>407</v>
      </c>
      <c r="C42" s="9" t="s">
        <v>180</v>
      </c>
      <c r="D42" s="248">
        <v>0.27</v>
      </c>
      <c r="E42" s="15"/>
      <c r="F42" s="195">
        <f t="shared" si="0"/>
      </c>
      <c r="G42" s="49"/>
    </row>
    <row r="43" spans="1:7" ht="15">
      <c r="A43" s="29">
        <v>35</v>
      </c>
      <c r="B43" s="23" t="s">
        <v>408</v>
      </c>
      <c r="C43" s="9" t="s">
        <v>180</v>
      </c>
      <c r="D43" s="248">
        <v>0.36</v>
      </c>
      <c r="E43" s="15"/>
      <c r="F43" s="195">
        <f t="shared" si="0"/>
      </c>
      <c r="G43" s="49"/>
    </row>
    <row r="44" spans="1:7" ht="15">
      <c r="A44" s="29">
        <v>36</v>
      </c>
      <c r="B44" s="23" t="s">
        <v>409</v>
      </c>
      <c r="C44" s="9" t="s">
        <v>180</v>
      </c>
      <c r="D44" s="248">
        <v>0.57</v>
      </c>
      <c r="E44" s="15"/>
      <c r="F44" s="195">
        <f t="shared" si="0"/>
      </c>
      <c r="G44" s="49"/>
    </row>
    <row r="45" spans="1:7" ht="15.75" thickBot="1">
      <c r="A45" s="31">
        <v>37</v>
      </c>
      <c r="B45" s="25" t="s">
        <v>410</v>
      </c>
      <c r="C45" s="9" t="s">
        <v>180</v>
      </c>
      <c r="D45" s="251">
        <v>0.51</v>
      </c>
      <c r="E45" s="12"/>
      <c r="F45" s="196">
        <f t="shared" si="0"/>
      </c>
      <c r="G45" s="67"/>
    </row>
    <row r="46" spans="1:7" ht="15.75" thickBot="1">
      <c r="A46" s="323" t="s">
        <v>411</v>
      </c>
      <c r="B46" s="378"/>
      <c r="C46" s="337"/>
      <c r="D46" s="337"/>
      <c r="E46" s="337"/>
      <c r="F46" s="337"/>
      <c r="G46" s="379"/>
    </row>
    <row r="47" spans="1:7" ht="15">
      <c r="A47" s="48">
        <v>38</v>
      </c>
      <c r="B47" s="22" t="s">
        <v>412</v>
      </c>
      <c r="C47" s="185" t="s">
        <v>180</v>
      </c>
      <c r="D47" s="250">
        <v>0.61</v>
      </c>
      <c r="E47" s="13"/>
      <c r="F47" s="97">
        <f t="shared" si="0"/>
      </c>
      <c r="G47" s="62"/>
    </row>
    <row r="48" spans="1:7" ht="15">
      <c r="A48" s="29">
        <v>39</v>
      </c>
      <c r="B48" s="23" t="s">
        <v>413</v>
      </c>
      <c r="C48" s="9" t="s">
        <v>180</v>
      </c>
      <c r="D48" s="248">
        <v>0.38</v>
      </c>
      <c r="E48" s="15"/>
      <c r="F48" s="195">
        <f t="shared" si="0"/>
      </c>
      <c r="G48" s="49"/>
    </row>
    <row r="49" spans="1:7" ht="15">
      <c r="A49" s="29">
        <v>40</v>
      </c>
      <c r="B49" s="23" t="s">
        <v>414</v>
      </c>
      <c r="C49" s="9" t="s">
        <v>180</v>
      </c>
      <c r="D49" s="248">
        <v>0.32</v>
      </c>
      <c r="E49" s="15"/>
      <c r="F49" s="195">
        <f t="shared" si="0"/>
      </c>
      <c r="G49" s="49"/>
    </row>
    <row r="50" spans="1:7" ht="15">
      <c r="A50" s="29">
        <v>41</v>
      </c>
      <c r="B50" s="23" t="s">
        <v>415</v>
      </c>
      <c r="C50" s="9" t="s">
        <v>180</v>
      </c>
      <c r="D50" s="248">
        <v>0.56</v>
      </c>
      <c r="E50" s="15"/>
      <c r="F50" s="195">
        <f t="shared" si="0"/>
      </c>
      <c r="G50" s="49"/>
    </row>
    <row r="51" spans="1:7" ht="15">
      <c r="A51" s="29">
        <v>42</v>
      </c>
      <c r="B51" s="23" t="s">
        <v>416</v>
      </c>
      <c r="C51" s="9" t="s">
        <v>180</v>
      </c>
      <c r="D51" s="248">
        <v>0.34</v>
      </c>
      <c r="E51" s="15"/>
      <c r="F51" s="195">
        <f t="shared" si="0"/>
      </c>
      <c r="G51" s="49"/>
    </row>
    <row r="52" spans="1:7" ht="15">
      <c r="A52" s="29">
        <v>43</v>
      </c>
      <c r="B52" s="23" t="s">
        <v>417</v>
      </c>
      <c r="C52" s="9" t="s">
        <v>180</v>
      </c>
      <c r="D52" s="248">
        <v>0.57</v>
      </c>
      <c r="E52" s="15"/>
      <c r="F52" s="195">
        <f t="shared" si="0"/>
      </c>
      <c r="G52" s="49"/>
    </row>
    <row r="53" spans="1:7" ht="15.75" thickBot="1">
      <c r="A53" s="31">
        <v>44</v>
      </c>
      <c r="B53" s="26" t="s">
        <v>418</v>
      </c>
      <c r="C53" s="10" t="s">
        <v>180</v>
      </c>
      <c r="D53" s="260">
        <v>0.7</v>
      </c>
      <c r="E53" s="32"/>
      <c r="F53" s="197">
        <f t="shared" si="0"/>
      </c>
      <c r="G53" s="63"/>
    </row>
    <row r="54" ht="15">
      <c r="B54" s="194"/>
    </row>
    <row r="55" spans="2:7" ht="30" customHeight="1">
      <c r="B55" s="33" t="s">
        <v>209</v>
      </c>
      <c r="C55" s="320" t="s">
        <v>210</v>
      </c>
      <c r="D55" s="320"/>
      <c r="E55" s="320"/>
      <c r="F55" s="320"/>
      <c r="G55" s="320"/>
    </row>
    <row r="56" spans="2:7" ht="30" customHeight="1">
      <c r="B56" s="374"/>
      <c r="C56" s="320" t="s">
        <v>490</v>
      </c>
      <c r="D56" s="320"/>
      <c r="E56" s="320"/>
      <c r="F56" s="320"/>
      <c r="G56" s="320"/>
    </row>
    <row r="57" spans="2:7" ht="15" customHeight="1">
      <c r="B57" s="374"/>
      <c r="C57" s="321" t="s">
        <v>491</v>
      </c>
      <c r="D57" s="321"/>
      <c r="E57" s="321"/>
      <c r="F57" s="321"/>
      <c r="G57" s="321"/>
    </row>
    <row r="58" spans="2:7" ht="15" hidden="1">
      <c r="B58" s="40"/>
      <c r="C58" s="321" t="s">
        <v>211</v>
      </c>
      <c r="D58" s="321"/>
      <c r="E58" s="321"/>
      <c r="F58" s="321"/>
      <c r="G58" s="321"/>
    </row>
    <row r="59" ht="15" hidden="1">
      <c r="B59" s="194"/>
    </row>
    <row r="60" ht="15" hidden="1">
      <c r="B60" s="194"/>
    </row>
    <row r="61" ht="15" hidden="1">
      <c r="B61" s="194"/>
    </row>
    <row r="62" ht="15" hidden="1">
      <c r="B62" s="194"/>
    </row>
    <row r="63" ht="15" hidden="1">
      <c r="B63" s="194"/>
    </row>
    <row r="64" ht="15" hidden="1">
      <c r="B64" s="194"/>
    </row>
    <row r="65" ht="15" hidden="1">
      <c r="B65" s="194"/>
    </row>
    <row r="66" ht="15" hidden="1">
      <c r="B66" s="194"/>
    </row>
    <row r="67" ht="15" hidden="1">
      <c r="B67" s="194"/>
    </row>
    <row r="68" ht="15" hidden="1">
      <c r="B68" s="194"/>
    </row>
    <row r="69" ht="15" hidden="1">
      <c r="B69" s="194"/>
    </row>
    <row r="70" ht="15" hidden="1">
      <c r="B70" s="194"/>
    </row>
    <row r="71" ht="15" hidden="1">
      <c r="B71" s="194"/>
    </row>
    <row r="72" ht="15" hidden="1">
      <c r="B72" s="194"/>
    </row>
    <row r="73" ht="15" hidden="1">
      <c r="B73" s="194"/>
    </row>
    <row r="74" ht="15" hidden="1">
      <c r="B74" s="194"/>
    </row>
    <row r="75" ht="15" hidden="1">
      <c r="B75" s="194"/>
    </row>
    <row r="76" ht="15" hidden="1">
      <c r="B76" s="194"/>
    </row>
    <row r="77" ht="15" hidden="1">
      <c r="B77" s="194"/>
    </row>
    <row r="78" ht="15" hidden="1">
      <c r="B78" s="194"/>
    </row>
    <row r="79" ht="15" hidden="1">
      <c r="B79" s="194"/>
    </row>
    <row r="80" ht="15" hidden="1">
      <c r="B80" s="194"/>
    </row>
    <row r="81" ht="15" hidden="1">
      <c r="B81" s="194"/>
    </row>
    <row r="82" ht="15" hidden="1">
      <c r="B82" s="194"/>
    </row>
    <row r="83" ht="15" hidden="1">
      <c r="B83" s="194"/>
    </row>
    <row r="84" ht="15" hidden="1">
      <c r="B84" s="194"/>
    </row>
    <row r="85" ht="15" hidden="1">
      <c r="B85" s="194"/>
    </row>
    <row r="86" ht="15" hidden="1">
      <c r="B86" s="194"/>
    </row>
    <row r="87" ht="15" hidden="1">
      <c r="B87" s="194"/>
    </row>
    <row r="88" ht="15" hidden="1">
      <c r="B88" s="194"/>
    </row>
    <row r="89" ht="15" hidden="1">
      <c r="B89" s="194"/>
    </row>
    <row r="90" ht="15" hidden="1">
      <c r="B90" s="194"/>
    </row>
    <row r="91" ht="15" hidden="1">
      <c r="B91" s="194"/>
    </row>
    <row r="92" ht="15" hidden="1">
      <c r="B92" s="194"/>
    </row>
    <row r="93" ht="15" hidden="1">
      <c r="B93" s="194"/>
    </row>
    <row r="94" ht="15" hidden="1">
      <c r="B94" s="194"/>
    </row>
    <row r="95" ht="15" hidden="1">
      <c r="B95" s="194"/>
    </row>
    <row r="96" ht="15" hidden="1">
      <c r="B96" s="194"/>
    </row>
    <row r="97" ht="15" hidden="1">
      <c r="B97" s="194"/>
    </row>
    <row r="98" ht="15" hidden="1">
      <c r="B98" s="194"/>
    </row>
    <row r="99" ht="15" hidden="1">
      <c r="B99" s="194"/>
    </row>
    <row r="100" ht="15" hidden="1">
      <c r="B100" s="194"/>
    </row>
    <row r="101" ht="15" hidden="1">
      <c r="B101" s="194"/>
    </row>
    <row r="102" ht="15" hidden="1">
      <c r="B102" s="194"/>
    </row>
    <row r="103" ht="15" hidden="1">
      <c r="B103" s="194"/>
    </row>
    <row r="104" ht="15" hidden="1">
      <c r="B104" s="194"/>
    </row>
    <row r="105" ht="15" hidden="1">
      <c r="B105" s="194"/>
    </row>
    <row r="106" ht="15" hidden="1">
      <c r="B106" s="194"/>
    </row>
    <row r="107" ht="15" hidden="1">
      <c r="B107" s="194"/>
    </row>
    <row r="108" ht="15" hidden="1">
      <c r="B108" s="194"/>
    </row>
    <row r="109" ht="15" hidden="1">
      <c r="B109" s="194"/>
    </row>
    <row r="110" ht="15" hidden="1">
      <c r="B110" s="194"/>
    </row>
    <row r="111" ht="15" hidden="1">
      <c r="B111" s="194"/>
    </row>
    <row r="112" ht="15" hidden="1">
      <c r="B112" s="194"/>
    </row>
    <row r="113" ht="15" hidden="1">
      <c r="B113" s="194"/>
    </row>
    <row r="114" ht="15" hidden="1">
      <c r="B114" s="194"/>
    </row>
    <row r="115" ht="15" hidden="1">
      <c r="B115" s="194"/>
    </row>
    <row r="116" ht="15" hidden="1">
      <c r="B116" s="194"/>
    </row>
    <row r="117" ht="15" hidden="1">
      <c r="B117" s="194"/>
    </row>
    <row r="118" ht="15" hidden="1">
      <c r="B118" s="194"/>
    </row>
    <row r="119" ht="15" hidden="1">
      <c r="B119" s="194"/>
    </row>
  </sheetData>
  <sheetProtection password="CCE5" sheet="1" objects="1" scenarios="1" selectLockedCells="1"/>
  <mergeCells count="17">
    <mergeCell ref="C58:G58"/>
    <mergeCell ref="C15:G15"/>
    <mergeCell ref="C3:G3"/>
    <mergeCell ref="C22:G22"/>
    <mergeCell ref="C30:G30"/>
    <mergeCell ref="C40:G40"/>
    <mergeCell ref="C46:G46"/>
    <mergeCell ref="A46:B46"/>
    <mergeCell ref="C55:G55"/>
    <mergeCell ref="B56:B57"/>
    <mergeCell ref="C56:G56"/>
    <mergeCell ref="C57:G57"/>
    <mergeCell ref="A3:B3"/>
    <mergeCell ref="A15:B15"/>
    <mergeCell ref="A22:B22"/>
    <mergeCell ref="A30:B30"/>
    <mergeCell ref="A40:B40"/>
  </mergeCells>
  <printOptions/>
  <pageMargins left="0.7" right="0.7" top="0.75" bottom="0.75" header="0.3" footer="0.3"/>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Sheet14">
    <tabColor theme="1"/>
  </sheetPr>
  <dimension ref="A1:G28"/>
  <sheetViews>
    <sheetView showGridLines="0" zoomScalePageLayoutView="0" workbookViewId="0" topLeftCell="A1">
      <pane ySplit="1" topLeftCell="A2" activePane="bottomLeft" state="frozen"/>
      <selection pane="topLeft" activeCell="A1" sqref="A1"/>
      <selection pane="bottomLeft" activeCell="D4" sqref="D4"/>
    </sheetView>
  </sheetViews>
  <sheetFormatPr defaultColWidth="0" defaultRowHeight="15" zeroHeight="1"/>
  <cols>
    <col min="1" max="1" width="10.28125" style="0" bestFit="1" customWidth="1"/>
    <col min="2" max="2" width="59.57421875" style="0" bestFit="1" customWidth="1"/>
    <col min="3" max="6" width="14.28125" style="0" customWidth="1"/>
    <col min="7" max="7" width="40.7109375" style="0" customWidth="1"/>
    <col min="8" max="16384" width="9.140625" style="0" hidden="1" customWidth="1"/>
  </cols>
  <sheetData>
    <row r="1" spans="1:7" ht="46.5" thickBot="1">
      <c r="A1" s="44" t="s">
        <v>0</v>
      </c>
      <c r="B1" s="200" t="s">
        <v>1</v>
      </c>
      <c r="C1" s="68" t="s">
        <v>2</v>
      </c>
      <c r="D1" s="45" t="s">
        <v>500</v>
      </c>
      <c r="E1" s="70" t="s">
        <v>316</v>
      </c>
      <c r="F1" s="45" t="s">
        <v>501</v>
      </c>
      <c r="G1" s="141" t="s">
        <v>3</v>
      </c>
    </row>
    <row r="2" spans="1:7" ht="10.5" customHeight="1" thickBot="1">
      <c r="A2" s="27">
        <v>1</v>
      </c>
      <c r="B2" s="198">
        <v>2</v>
      </c>
      <c r="C2" s="206">
        <v>3</v>
      </c>
      <c r="D2" s="17">
        <v>4</v>
      </c>
      <c r="E2" s="146">
        <v>5</v>
      </c>
      <c r="F2" s="51">
        <v>6</v>
      </c>
      <c r="G2" s="146">
        <v>7</v>
      </c>
    </row>
    <row r="3" spans="1:7" ht="15" customHeight="1" thickBot="1">
      <c r="A3" s="380" t="s">
        <v>453</v>
      </c>
      <c r="B3" s="381"/>
      <c r="C3" s="375"/>
      <c r="D3" s="376"/>
      <c r="E3" s="376"/>
      <c r="F3" s="376"/>
      <c r="G3" s="377"/>
    </row>
    <row r="4" spans="1:7" ht="15">
      <c r="A4" s="28">
        <v>1</v>
      </c>
      <c r="B4" s="204" t="s">
        <v>445</v>
      </c>
      <c r="C4" s="201" t="s">
        <v>469</v>
      </c>
      <c r="D4" s="255">
        <v>2.3</v>
      </c>
      <c r="E4" s="13"/>
      <c r="F4" s="97">
        <f>IF(ISNUMBER(E4),E4*D4,"")</f>
      </c>
      <c r="G4" s="62" t="s">
        <v>471</v>
      </c>
    </row>
    <row r="5" spans="1:7" ht="15">
      <c r="A5" s="29">
        <v>2</v>
      </c>
      <c r="B5" s="88" t="s">
        <v>446</v>
      </c>
      <c r="C5" s="201" t="s">
        <v>469</v>
      </c>
      <c r="D5" s="256">
        <v>2.08</v>
      </c>
      <c r="E5" s="15"/>
      <c r="F5" s="97">
        <f aca="true" t="shared" si="0" ref="F5:F23">IF(ISNUMBER(E5),E5*D5,"")</f>
      </c>
      <c r="G5" s="62" t="s">
        <v>472</v>
      </c>
    </row>
    <row r="6" spans="1:7" ht="15">
      <c r="A6" s="29">
        <v>3</v>
      </c>
      <c r="B6" s="88" t="s">
        <v>447</v>
      </c>
      <c r="C6" s="201" t="s">
        <v>469</v>
      </c>
      <c r="D6" s="256">
        <v>2.53</v>
      </c>
      <c r="E6" s="15"/>
      <c r="F6" s="97">
        <f t="shared" si="0"/>
      </c>
      <c r="G6" s="62" t="s">
        <v>472</v>
      </c>
    </row>
    <row r="7" spans="1:7" ht="15">
      <c r="A7" s="29">
        <v>4</v>
      </c>
      <c r="B7" s="88" t="s">
        <v>448</v>
      </c>
      <c r="C7" s="201" t="s">
        <v>469</v>
      </c>
      <c r="D7" s="256">
        <v>3.56</v>
      </c>
      <c r="E7" s="15"/>
      <c r="F7" s="97">
        <f t="shared" si="0"/>
      </c>
      <c r="G7" s="62" t="s">
        <v>470</v>
      </c>
    </row>
    <row r="8" spans="1:7" ht="15">
      <c r="A8" s="29">
        <v>5</v>
      </c>
      <c r="B8" s="88" t="s">
        <v>449</v>
      </c>
      <c r="C8" s="201" t="s">
        <v>469</v>
      </c>
      <c r="D8" s="256">
        <v>3.88</v>
      </c>
      <c r="E8" s="15"/>
      <c r="F8" s="97">
        <f t="shared" si="0"/>
      </c>
      <c r="G8" s="62" t="s">
        <v>473</v>
      </c>
    </row>
    <row r="9" spans="1:7" ht="15">
      <c r="A9" s="29">
        <v>6</v>
      </c>
      <c r="B9" s="88" t="s">
        <v>450</v>
      </c>
      <c r="C9" s="201" t="s">
        <v>469</v>
      </c>
      <c r="D9" s="256">
        <v>2.72</v>
      </c>
      <c r="E9" s="15"/>
      <c r="F9" s="97">
        <f t="shared" si="0"/>
      </c>
      <c r="G9" s="62" t="s">
        <v>474</v>
      </c>
    </row>
    <row r="10" spans="1:7" ht="15">
      <c r="A10" s="29">
        <v>7</v>
      </c>
      <c r="B10" s="88" t="s">
        <v>451</v>
      </c>
      <c r="C10" s="201" t="s">
        <v>469</v>
      </c>
      <c r="D10" s="256">
        <v>5.15</v>
      </c>
      <c r="E10" s="15"/>
      <c r="F10" s="97">
        <f t="shared" si="0"/>
      </c>
      <c r="G10" s="62" t="s">
        <v>475</v>
      </c>
    </row>
    <row r="11" spans="1:7" ht="15.75" thickBot="1">
      <c r="A11" s="30">
        <v>8</v>
      </c>
      <c r="B11" s="205" t="s">
        <v>452</v>
      </c>
      <c r="C11" s="201" t="s">
        <v>469</v>
      </c>
      <c r="D11" s="257">
        <v>2.68</v>
      </c>
      <c r="E11" s="12"/>
      <c r="F11" s="97">
        <f t="shared" si="0"/>
      </c>
      <c r="G11" s="62" t="s">
        <v>475</v>
      </c>
    </row>
    <row r="12" spans="1:7" ht="15.75" thickBot="1">
      <c r="A12" s="329" t="s">
        <v>454</v>
      </c>
      <c r="B12" s="330"/>
      <c r="C12" s="351"/>
      <c r="D12" s="352"/>
      <c r="E12" s="352"/>
      <c r="F12" s="352"/>
      <c r="G12" s="364"/>
    </row>
    <row r="13" spans="1:7" ht="15">
      <c r="A13" s="48">
        <v>9</v>
      </c>
      <c r="B13" s="204" t="s">
        <v>455</v>
      </c>
      <c r="C13" s="201" t="s">
        <v>469</v>
      </c>
      <c r="D13" s="255">
        <v>2.02</v>
      </c>
      <c r="E13" s="13"/>
      <c r="F13" s="97">
        <f t="shared" si="0"/>
      </c>
      <c r="G13" s="62"/>
    </row>
    <row r="14" spans="1:7" ht="15">
      <c r="A14" s="29">
        <v>10</v>
      </c>
      <c r="B14" s="88" t="s">
        <v>456</v>
      </c>
      <c r="C14" s="201" t="s">
        <v>469</v>
      </c>
      <c r="D14" s="256">
        <v>1.01</v>
      </c>
      <c r="E14" s="15"/>
      <c r="F14" s="97">
        <f t="shared" si="0"/>
      </c>
      <c r="G14" s="49"/>
    </row>
    <row r="15" spans="1:7" ht="15">
      <c r="A15" s="29">
        <v>11</v>
      </c>
      <c r="B15" s="88" t="s">
        <v>457</v>
      </c>
      <c r="C15" s="201" t="s">
        <v>469</v>
      </c>
      <c r="D15" s="256">
        <v>2.1</v>
      </c>
      <c r="E15" s="15"/>
      <c r="F15" s="97">
        <f t="shared" si="0"/>
      </c>
      <c r="G15" s="49"/>
    </row>
    <row r="16" spans="1:7" ht="15">
      <c r="A16" s="29">
        <v>12</v>
      </c>
      <c r="B16" s="88" t="s">
        <v>458</v>
      </c>
      <c r="C16" s="201" t="s">
        <v>469</v>
      </c>
      <c r="D16" s="256">
        <v>1.6</v>
      </c>
      <c r="E16" s="15"/>
      <c r="F16" s="97">
        <f t="shared" si="0"/>
      </c>
      <c r="G16" s="49"/>
    </row>
    <row r="17" spans="1:7" ht="15">
      <c r="A17" s="29">
        <v>13</v>
      </c>
      <c r="B17" s="88" t="s">
        <v>459</v>
      </c>
      <c r="C17" s="201" t="s">
        <v>469</v>
      </c>
      <c r="D17" s="256">
        <v>1.43</v>
      </c>
      <c r="E17" s="15"/>
      <c r="F17" s="97">
        <f t="shared" si="0"/>
      </c>
      <c r="G17" s="49"/>
    </row>
    <row r="18" spans="1:7" ht="15">
      <c r="A18" s="29">
        <v>14</v>
      </c>
      <c r="B18" s="88" t="s">
        <v>460</v>
      </c>
      <c r="C18" s="201" t="s">
        <v>469</v>
      </c>
      <c r="D18" s="256">
        <v>1.53</v>
      </c>
      <c r="E18" s="15"/>
      <c r="F18" s="97">
        <f t="shared" si="0"/>
      </c>
      <c r="G18" s="49"/>
    </row>
    <row r="19" spans="1:7" ht="15">
      <c r="A19" s="29">
        <v>15</v>
      </c>
      <c r="B19" s="88" t="s">
        <v>461</v>
      </c>
      <c r="C19" s="201" t="s">
        <v>469</v>
      </c>
      <c r="D19" s="256">
        <v>2.17</v>
      </c>
      <c r="E19" s="15"/>
      <c r="F19" s="97">
        <f t="shared" si="0"/>
      </c>
      <c r="G19" s="49"/>
    </row>
    <row r="20" spans="1:7" ht="15">
      <c r="A20" s="29">
        <v>16</v>
      </c>
      <c r="B20" s="88" t="s">
        <v>462</v>
      </c>
      <c r="C20" s="201" t="s">
        <v>469</v>
      </c>
      <c r="D20" s="256">
        <v>1.38</v>
      </c>
      <c r="E20" s="15"/>
      <c r="F20" s="97">
        <f t="shared" si="0"/>
      </c>
      <c r="G20" s="49"/>
    </row>
    <row r="21" spans="1:7" ht="15">
      <c r="A21" s="29">
        <v>17</v>
      </c>
      <c r="B21" s="88" t="s">
        <v>463</v>
      </c>
      <c r="C21" s="201" t="s">
        <v>469</v>
      </c>
      <c r="D21" s="256">
        <v>1.77</v>
      </c>
      <c r="E21" s="15"/>
      <c r="F21" s="97">
        <f t="shared" si="0"/>
      </c>
      <c r="G21" s="49"/>
    </row>
    <row r="22" spans="1:7" ht="15">
      <c r="A22" s="29">
        <v>18</v>
      </c>
      <c r="B22" s="88" t="s">
        <v>464</v>
      </c>
      <c r="C22" s="201" t="s">
        <v>469</v>
      </c>
      <c r="D22" s="256">
        <v>1.09</v>
      </c>
      <c r="E22" s="15"/>
      <c r="F22" s="97">
        <f t="shared" si="0"/>
      </c>
      <c r="G22" s="49"/>
    </row>
    <row r="23" spans="1:7" ht="15.75" thickBot="1">
      <c r="A23" s="31">
        <v>19</v>
      </c>
      <c r="B23" s="89" t="s">
        <v>465</v>
      </c>
      <c r="C23" s="131" t="s">
        <v>469</v>
      </c>
      <c r="D23" s="260">
        <v>0.54</v>
      </c>
      <c r="E23" s="32"/>
      <c r="F23" s="209">
        <f t="shared" si="0"/>
      </c>
      <c r="G23" s="63"/>
    </row>
    <row r="24" ht="15"/>
    <row r="25" spans="2:7" ht="30" customHeight="1">
      <c r="B25" s="33" t="s">
        <v>209</v>
      </c>
      <c r="C25" s="320" t="s">
        <v>210</v>
      </c>
      <c r="D25" s="320"/>
      <c r="E25" s="320"/>
      <c r="F25" s="320"/>
      <c r="G25" s="320"/>
    </row>
    <row r="26" spans="2:7" ht="30" customHeight="1">
      <c r="B26" s="374"/>
      <c r="C26" s="320" t="s">
        <v>490</v>
      </c>
      <c r="D26" s="320"/>
      <c r="E26" s="320"/>
      <c r="F26" s="320"/>
      <c r="G26" s="320"/>
    </row>
    <row r="27" spans="2:7" ht="15" customHeight="1">
      <c r="B27" s="374"/>
      <c r="C27" s="321" t="s">
        <v>491</v>
      </c>
      <c r="D27" s="321"/>
      <c r="E27" s="321"/>
      <c r="F27" s="321"/>
      <c r="G27" s="321"/>
    </row>
    <row r="28" spans="2:7" ht="15" hidden="1">
      <c r="B28" s="40"/>
      <c r="C28" s="321" t="s">
        <v>211</v>
      </c>
      <c r="D28" s="321"/>
      <c r="E28" s="321"/>
      <c r="F28" s="321"/>
      <c r="G28" s="321"/>
    </row>
  </sheetData>
  <sheetProtection password="CCE5" sheet="1" objects="1" scenarios="1" selectLockedCells="1"/>
  <mergeCells count="9">
    <mergeCell ref="C28:G28"/>
    <mergeCell ref="C3:G3"/>
    <mergeCell ref="C12:G12"/>
    <mergeCell ref="A3:B3"/>
    <mergeCell ref="A12:B12"/>
    <mergeCell ref="C25:G25"/>
    <mergeCell ref="B26:B27"/>
    <mergeCell ref="C26:G26"/>
    <mergeCell ref="C27:G27"/>
  </mergeCells>
  <printOptions/>
  <pageMargins left="0.7" right="0.7" top="0.75" bottom="0.75" header="0.3" footer="0.3"/>
  <pageSetup horizontalDpi="600" verticalDpi="600" orientation="portrait" paperSize="9" r:id="rId2"/>
  <legacyDrawing r:id="rId1"/>
</worksheet>
</file>

<file path=xl/worksheets/sheet16.xml><?xml version="1.0" encoding="utf-8"?>
<worksheet xmlns="http://schemas.openxmlformats.org/spreadsheetml/2006/main" xmlns:r="http://schemas.openxmlformats.org/officeDocument/2006/relationships">
  <sheetPr codeName="Sheet15"/>
  <dimension ref="A1:H580"/>
  <sheetViews>
    <sheetView showGridLines="0" zoomScalePageLayoutView="0" workbookViewId="0" topLeftCell="A1">
      <selection activeCell="A1" sqref="A1"/>
    </sheetView>
  </sheetViews>
  <sheetFormatPr defaultColWidth="0" defaultRowHeight="15" zeroHeight="1"/>
  <cols>
    <col min="1" max="1" width="9.00390625" style="225" bestFit="1" customWidth="1"/>
    <col min="2" max="2" width="35.57421875" style="225" bestFit="1" customWidth="1"/>
    <col min="3" max="6" width="14.28125" style="225" customWidth="1"/>
    <col min="7" max="7" width="40.7109375" style="225" customWidth="1"/>
    <col min="8" max="8" width="9.140625" style="225" customWidth="1"/>
    <col min="9" max="16384" width="9.140625" style="225" hidden="1" customWidth="1"/>
  </cols>
  <sheetData>
    <row r="1" spans="1:8" ht="46.5" customHeight="1">
      <c r="A1" s="265" t="s">
        <v>0</v>
      </c>
      <c r="B1" s="265" t="s">
        <v>1</v>
      </c>
      <c r="C1" s="266" t="s">
        <v>2</v>
      </c>
      <c r="D1" s="266" t="s">
        <v>480</v>
      </c>
      <c r="E1" s="266" t="s">
        <v>221</v>
      </c>
      <c r="F1" s="266" t="s">
        <v>481</v>
      </c>
      <c r="G1" s="266" t="s">
        <v>3</v>
      </c>
      <c r="H1" s="267" t="s">
        <v>476</v>
      </c>
    </row>
    <row r="2" spans="1:8" ht="15">
      <c r="A2" s="269">
        <f>IF(ISNUMBER('Gāzbetona bl.'!E3),'Gāzbetona bl.'!A3,"")</f>
      </c>
      <c r="B2" s="269">
        <f>IF(ISNUMBER('Gāzbetona bl.'!E3),'Gāzbetona bl.'!B3,"")</f>
      </c>
      <c r="C2" s="270">
        <f>IF(ISNUMBER('Gāzbetona bl.'!E3),'Gāzbetona bl.'!C3,"")</f>
      </c>
      <c r="D2" s="270">
        <f>IF(ISNUMBER('Gāzbetona bl.'!E3),'Gāzbetona bl.'!D3,"")</f>
      </c>
      <c r="E2" s="270">
        <f>IF(ISNUMBER('Gāzbetona bl.'!E3),'Gāzbetona bl.'!E3,"")</f>
      </c>
      <c r="F2" s="270">
        <f>IF(ISNUMBER('Gāzbetona bl.'!E3),'Gāzbetona bl.'!F3,"")</f>
      </c>
      <c r="G2" s="271">
        <f>IF(ISTEXT('Gāzbetona bl.'!G3),'Gāzbetona bl.'!G3,"")</f>
      </c>
      <c r="H2" s="272">
        <f>IF(ISNUMBER(E2),"yes","")</f>
      </c>
    </row>
    <row r="3" spans="1:8" ht="15">
      <c r="A3" s="269">
        <f>IF(ISNUMBER('Gāzbetona bl.'!E4),'Gāzbetona bl.'!A4,"")</f>
      </c>
      <c r="B3" s="269">
        <f>IF(ISNUMBER('Gāzbetona bl.'!E4),'Gāzbetona bl.'!B4,"")</f>
      </c>
      <c r="C3" s="270">
        <f>IF(ISNUMBER('Gāzbetona bl.'!E4),'Gāzbetona bl.'!C4,"")</f>
      </c>
      <c r="D3" s="270">
        <f>IF(ISNUMBER('Gāzbetona bl.'!E4),'Gāzbetona bl.'!D4,"")</f>
      </c>
      <c r="E3" s="270">
        <f>IF(ISNUMBER('Gāzbetona bl.'!E4),'Gāzbetona bl.'!E4,"")</f>
      </c>
      <c r="F3" s="270">
        <f>IF(ISNUMBER('Gāzbetona bl.'!E4),'Gāzbetona bl.'!F4,"")</f>
      </c>
      <c r="G3" s="271">
        <f>IF(ISTEXT('Gāzbetona bl.'!G4),'Gāzbetona bl.'!G4,"")</f>
      </c>
      <c r="H3" s="272">
        <f aca="true" t="shared" si="0" ref="H3:H44">IF(ISNUMBER(E3),"yes","")</f>
      </c>
    </row>
    <row r="4" spans="1:8" ht="15">
      <c r="A4" s="269">
        <f>IF(ISNUMBER('Gāzbetona bl.'!E5),'Gāzbetona bl.'!A5,"")</f>
      </c>
      <c r="B4" s="269">
        <f>IF(ISNUMBER('Gāzbetona bl.'!E5),'Gāzbetona bl.'!B5,"")</f>
      </c>
      <c r="C4" s="270">
        <f>IF(ISNUMBER('Gāzbetona bl.'!E5),'Gāzbetona bl.'!C5,"")</f>
      </c>
      <c r="D4" s="270">
        <f>IF(ISNUMBER('Gāzbetona bl.'!E5),'Gāzbetona bl.'!D5,"")</f>
      </c>
      <c r="E4" s="270">
        <f>IF(ISNUMBER('Gāzbetona bl.'!E5),'Gāzbetona bl.'!E5,"")</f>
      </c>
      <c r="F4" s="270">
        <f>IF(ISNUMBER('Gāzbetona bl.'!E5),'Gāzbetona bl.'!F5,"")</f>
      </c>
      <c r="G4" s="271">
        <f>IF(ISTEXT('Gāzbetona bl.'!G5),'Gāzbetona bl.'!G5,"")</f>
      </c>
      <c r="H4" s="272">
        <f t="shared" si="0"/>
      </c>
    </row>
    <row r="5" spans="1:8" ht="15">
      <c r="A5" s="269">
        <f>IF(ISNUMBER('Gāzbetona bl.'!E6),'Gāzbetona bl.'!A6,"")</f>
      </c>
      <c r="B5" s="269">
        <f>IF(ISNUMBER('Gāzbetona bl.'!E6),'Gāzbetona bl.'!B6,"")</f>
      </c>
      <c r="C5" s="270">
        <f>IF(ISNUMBER('Gāzbetona bl.'!E6),'Gāzbetona bl.'!C6,"")</f>
      </c>
      <c r="D5" s="270">
        <f>IF(ISNUMBER('Gāzbetona bl.'!E6),'Gāzbetona bl.'!D6,"")</f>
      </c>
      <c r="E5" s="270">
        <f>IF(ISNUMBER('Gāzbetona bl.'!E6),'Gāzbetona bl.'!E6,"")</f>
      </c>
      <c r="F5" s="270">
        <f>IF(ISNUMBER('Gāzbetona bl.'!E6),'Gāzbetona bl.'!F6,"")</f>
      </c>
      <c r="G5" s="271">
        <f>IF(ISTEXT('Gāzbetona bl.'!G6),'Gāzbetona bl.'!G6,"")</f>
      </c>
      <c r="H5" s="272">
        <f t="shared" si="0"/>
      </c>
    </row>
    <row r="6" spans="1:8" ht="15">
      <c r="A6" s="269">
        <f>IF(ISNUMBER('Gāzbetona bl.'!E7),'Gāzbetona bl.'!A7,"")</f>
      </c>
      <c r="B6" s="269">
        <f>IF(ISNUMBER('Gāzbetona bl.'!E7),'Gāzbetona bl.'!B7,"")</f>
      </c>
      <c r="C6" s="270">
        <f>IF(ISNUMBER('Gāzbetona bl.'!E7),'Gāzbetona bl.'!C7,"")</f>
      </c>
      <c r="D6" s="270">
        <f>IF(ISNUMBER('Gāzbetona bl.'!E7),'Gāzbetona bl.'!D7,"")</f>
      </c>
      <c r="E6" s="270">
        <f>IF(ISNUMBER('Gāzbetona bl.'!E7),'Gāzbetona bl.'!E7,"")</f>
      </c>
      <c r="F6" s="270">
        <f>IF(ISNUMBER('Gāzbetona bl.'!E7),'Gāzbetona bl.'!F7,"")</f>
      </c>
      <c r="G6" s="271">
        <f>IF(ISTEXT('Gāzbetona bl.'!G7),'Gāzbetona bl.'!G7,"")</f>
      </c>
      <c r="H6" s="272">
        <f t="shared" si="0"/>
      </c>
    </row>
    <row r="7" spans="1:8" ht="15">
      <c r="A7" s="269">
        <f>IF(ISNUMBER('Gāzbetona bl.'!E8),'Gāzbetona bl.'!A8,"")</f>
      </c>
      <c r="B7" s="269">
        <f>IF(ISNUMBER('Gāzbetona bl.'!E8),'Gāzbetona bl.'!B8,"")</f>
      </c>
      <c r="C7" s="270">
        <f>IF(ISNUMBER('Gāzbetona bl.'!E8),'Gāzbetona bl.'!C8,"")</f>
      </c>
      <c r="D7" s="270">
        <f>IF(ISNUMBER('Gāzbetona bl.'!E8),'Gāzbetona bl.'!D8,"")</f>
      </c>
      <c r="E7" s="270">
        <f>IF(ISNUMBER('Gāzbetona bl.'!E8),'Gāzbetona bl.'!E8,"")</f>
      </c>
      <c r="F7" s="270">
        <f>IF(ISNUMBER('Gāzbetona bl.'!E8),'Gāzbetona bl.'!F8,"")</f>
      </c>
      <c r="G7" s="271">
        <f>IF(ISTEXT('Gāzbetona bl.'!G8),'Gāzbetona bl.'!G8,"")</f>
      </c>
      <c r="H7" s="272">
        <f t="shared" si="0"/>
      </c>
    </row>
    <row r="8" spans="1:8" ht="15">
      <c r="A8" s="269">
        <f>IF(ISNUMBER('Gāzbetona bl.'!E9),'Gāzbetona bl.'!A9,"")</f>
      </c>
      <c r="B8" s="269">
        <f>IF(ISNUMBER('Gāzbetona bl.'!E9),'Gāzbetona bl.'!B9,"")</f>
      </c>
      <c r="C8" s="270">
        <f>IF(ISNUMBER('Gāzbetona bl.'!E9),'Gāzbetona bl.'!C9,"")</f>
      </c>
      <c r="D8" s="270">
        <f>IF(ISNUMBER('Gāzbetona bl.'!E9),'Gāzbetona bl.'!D9,"")</f>
      </c>
      <c r="E8" s="270">
        <f>IF(ISNUMBER('Gāzbetona bl.'!E9),'Gāzbetona bl.'!E9,"")</f>
      </c>
      <c r="F8" s="270">
        <f>IF(ISNUMBER('Gāzbetona bl.'!E9),'Gāzbetona bl.'!F9,"")</f>
      </c>
      <c r="G8" s="271">
        <f>IF(ISTEXT('Gāzbetona bl.'!G9),'Gāzbetona bl.'!G9,"")</f>
      </c>
      <c r="H8" s="272">
        <f t="shared" si="0"/>
      </c>
    </row>
    <row r="9" spans="1:8" ht="15">
      <c r="A9" s="269">
        <f>IF(ISNUMBER('Gāzbetona bl.'!E10),'Gāzbetona bl.'!A10,"")</f>
      </c>
      <c r="B9" s="269">
        <f>IF(ISNUMBER('Gāzbetona bl.'!E10),'Gāzbetona bl.'!B10,"")</f>
      </c>
      <c r="C9" s="270">
        <f>IF(ISNUMBER('Gāzbetona bl.'!E10),'Gāzbetona bl.'!C10,"")</f>
      </c>
      <c r="D9" s="270">
        <f>IF(ISNUMBER('Gāzbetona bl.'!E10),'Gāzbetona bl.'!D10,"")</f>
      </c>
      <c r="E9" s="270">
        <f>IF(ISNUMBER('Gāzbetona bl.'!E10),'Gāzbetona bl.'!E10,"")</f>
      </c>
      <c r="F9" s="270">
        <f>IF(ISNUMBER('Gāzbetona bl.'!E10),'Gāzbetona bl.'!F10,"")</f>
      </c>
      <c r="G9" s="271">
        <f>IF(ISTEXT('Gāzbetona bl.'!G10),'Gāzbetona bl.'!G10,"")</f>
      </c>
      <c r="H9" s="272">
        <f t="shared" si="0"/>
      </c>
    </row>
    <row r="10" spans="1:8" ht="15">
      <c r="A10" s="269">
        <f>IF(ISNUMBER('Gāzbetona bl.'!E11),'Gāzbetona bl.'!A11,"")</f>
      </c>
      <c r="B10" s="269">
        <f>IF(ISNUMBER('Gāzbetona bl.'!E11),'Gāzbetona bl.'!B11,"")</f>
      </c>
      <c r="C10" s="270">
        <f>IF(ISNUMBER('Gāzbetona bl.'!E11),'Gāzbetona bl.'!C11,"")</f>
      </c>
      <c r="D10" s="270">
        <f>IF(ISNUMBER('Gāzbetona bl.'!E11),'Gāzbetona bl.'!D11,"")</f>
      </c>
      <c r="E10" s="270">
        <f>IF(ISNUMBER('Gāzbetona bl.'!E11),'Gāzbetona bl.'!E11,"")</f>
      </c>
      <c r="F10" s="270">
        <f>IF(ISNUMBER('Gāzbetona bl.'!E11),'Gāzbetona bl.'!F11,"")</f>
      </c>
      <c r="G10" s="271">
        <f>IF(ISTEXT('Gāzbetona bl.'!G11),'Gāzbetona bl.'!G11,"")</f>
      </c>
      <c r="H10" s="272">
        <f t="shared" si="0"/>
      </c>
    </row>
    <row r="11" spans="1:8" ht="15">
      <c r="A11" s="269">
        <f>IF(ISNUMBER('Gāzbetona bl.'!E12),'Gāzbetona bl.'!A12,"")</f>
      </c>
      <c r="B11" s="269">
        <f>IF(ISNUMBER('Gāzbetona bl.'!E12),'Gāzbetona bl.'!B12,"")</f>
      </c>
      <c r="C11" s="270">
        <f>IF(ISNUMBER('Gāzbetona bl.'!E12),'Gāzbetona bl.'!C12,"")</f>
      </c>
      <c r="D11" s="270">
        <f>IF(ISNUMBER('Gāzbetona bl.'!E12),'Gāzbetona bl.'!D12,"")</f>
      </c>
      <c r="E11" s="270">
        <f>IF(ISNUMBER('Gāzbetona bl.'!E12),'Gāzbetona bl.'!E12,"")</f>
      </c>
      <c r="F11" s="270">
        <f>IF(ISNUMBER('Gāzbetona bl.'!E12),'Gāzbetona bl.'!F12,"")</f>
      </c>
      <c r="G11" s="271">
        <f>IF(ISTEXT('Gāzbetona bl.'!G12),'Gāzbetona bl.'!G12,"")</f>
      </c>
      <c r="H11" s="272">
        <f t="shared" si="0"/>
      </c>
    </row>
    <row r="12" spans="1:8" ht="15">
      <c r="A12" s="269">
        <f>IF(ISNUMBER('Gāzbetona bl.'!E13),'Gāzbetona bl.'!A13,"")</f>
      </c>
      <c r="B12" s="269">
        <f>IF(ISNUMBER('Gāzbetona bl.'!E13),'Gāzbetona bl.'!B13,"")</f>
      </c>
      <c r="C12" s="270">
        <f>IF(ISNUMBER('Gāzbetona bl.'!E13),'Gāzbetona bl.'!C13,"")</f>
      </c>
      <c r="D12" s="270">
        <f>IF(ISNUMBER('Gāzbetona bl.'!E13),'Gāzbetona bl.'!D13,"")</f>
      </c>
      <c r="E12" s="270">
        <f>IF(ISNUMBER('Gāzbetona bl.'!E13),'Gāzbetona bl.'!E13,"")</f>
      </c>
      <c r="F12" s="270">
        <f>IF(ISNUMBER('Gāzbetona bl.'!E13),'Gāzbetona bl.'!F13,"")</f>
      </c>
      <c r="G12" s="271">
        <f>IF(ISTEXT('Gāzbetona bl.'!G13),'Gāzbetona bl.'!G13,"")</f>
      </c>
      <c r="H12" s="272">
        <f t="shared" si="0"/>
      </c>
    </row>
    <row r="13" spans="1:8" ht="15">
      <c r="A13" s="269">
        <f>IF(ISNUMBER('Gāzbetona bl.'!E14),'Gāzbetona bl.'!A14,"")</f>
      </c>
      <c r="B13" s="269">
        <f>IF(ISNUMBER('Gāzbetona bl.'!E14),'Gāzbetona bl.'!B14,"")</f>
      </c>
      <c r="C13" s="270">
        <f>IF(ISNUMBER('Gāzbetona bl.'!E14),'Gāzbetona bl.'!C14,"")</f>
      </c>
      <c r="D13" s="270">
        <f>IF(ISNUMBER('Gāzbetona bl.'!E14),'Gāzbetona bl.'!D14,"")</f>
      </c>
      <c r="E13" s="270">
        <f>IF(ISNUMBER('Gāzbetona bl.'!E14),'Gāzbetona bl.'!E14,"")</f>
      </c>
      <c r="F13" s="270">
        <f>IF(ISNUMBER('Gāzbetona bl.'!E14),'Gāzbetona bl.'!F14,"")</f>
      </c>
      <c r="G13" s="271">
        <f>IF(ISTEXT('Gāzbetona bl.'!G14),'Gāzbetona bl.'!G14,"")</f>
      </c>
      <c r="H13" s="272">
        <f t="shared" si="0"/>
      </c>
    </row>
    <row r="14" spans="1:8" ht="15">
      <c r="A14" s="269">
        <f>IF(ISNUMBER('Gāzbetona bl.'!E15),'Gāzbetona bl.'!A15,"")</f>
      </c>
      <c r="B14" s="269">
        <f>IF(ISNUMBER('Gāzbetona bl.'!E15),'Gāzbetona bl.'!B15,"")</f>
      </c>
      <c r="C14" s="270">
        <f>IF(ISNUMBER('Gāzbetona bl.'!E15),'Gāzbetona bl.'!C15,"")</f>
      </c>
      <c r="D14" s="270">
        <f>IF(ISNUMBER('Gāzbetona bl.'!E15),'Gāzbetona bl.'!D15,"")</f>
      </c>
      <c r="E14" s="270">
        <f>IF(ISNUMBER('Gāzbetona bl.'!E15),'Gāzbetona bl.'!E15,"")</f>
      </c>
      <c r="F14" s="270">
        <f>IF(ISNUMBER('Gāzbetona bl.'!E15),'Gāzbetona bl.'!F15,"")</f>
      </c>
      <c r="G14" s="271">
        <f>IF(ISTEXT('Gāzbetona bl.'!G15),'Gāzbetona bl.'!G15,"")</f>
      </c>
      <c r="H14" s="272">
        <f t="shared" si="0"/>
      </c>
    </row>
    <row r="15" spans="1:8" ht="15">
      <c r="A15" s="269">
        <f>IF(ISNUMBER('Gāzbetona bl.'!E16),'Gāzbetona bl.'!A16,"")</f>
      </c>
      <c r="B15" s="269">
        <f>IF(ISNUMBER('Gāzbetona bl.'!E16),'Gāzbetona bl.'!B16,"")</f>
      </c>
      <c r="C15" s="270">
        <f>IF(ISNUMBER('Gāzbetona bl.'!E16),'Gāzbetona bl.'!C16,"")</f>
      </c>
      <c r="D15" s="270">
        <f>IF(ISNUMBER('Gāzbetona bl.'!E16),'Gāzbetona bl.'!D16,"")</f>
      </c>
      <c r="E15" s="270">
        <f>IF(ISNUMBER('Gāzbetona bl.'!E16),'Gāzbetona bl.'!E16,"")</f>
      </c>
      <c r="F15" s="270">
        <f>IF(ISNUMBER('Gāzbetona bl.'!E16),'Gāzbetona bl.'!F16,"")</f>
      </c>
      <c r="G15" s="271">
        <f>IF(ISTEXT('Gāzbetona bl.'!G16),'Gāzbetona bl.'!G16,"")</f>
      </c>
      <c r="H15" s="272">
        <f t="shared" si="0"/>
      </c>
    </row>
    <row r="16" spans="1:8" ht="15">
      <c r="A16" s="269">
        <f>IF(ISNUMBER('Gāzbetona bl.'!E17),'Gāzbetona bl.'!A17,"")</f>
      </c>
      <c r="B16" s="269">
        <f>IF(ISNUMBER('Gāzbetona bl.'!E17),'Gāzbetona bl.'!B17,"")</f>
      </c>
      <c r="C16" s="270">
        <f>IF(ISNUMBER('Gāzbetona bl.'!E17),'Gāzbetona bl.'!C17,"")</f>
      </c>
      <c r="D16" s="270">
        <f>IF(ISNUMBER('Gāzbetona bl.'!E17),'Gāzbetona bl.'!D17,"")</f>
      </c>
      <c r="E16" s="270">
        <f>IF(ISNUMBER('Gāzbetona bl.'!E17),'Gāzbetona bl.'!E17,"")</f>
      </c>
      <c r="F16" s="270">
        <f>IF(ISNUMBER('Gāzbetona bl.'!E17),'Gāzbetona bl.'!F17,"")</f>
      </c>
      <c r="G16" s="271">
        <f>IF(ISTEXT('Gāzbetona bl.'!G17),'Gāzbetona bl.'!G17,"")</f>
      </c>
      <c r="H16" s="272">
        <f t="shared" si="0"/>
      </c>
    </row>
    <row r="17" spans="1:8" ht="15">
      <c r="A17" s="269">
        <f>IF(ISNUMBER('Gāzbetona bl.'!E18),'Gāzbetona bl.'!A18,"")</f>
      </c>
      <c r="B17" s="269">
        <f>IF(ISNUMBER('Gāzbetona bl.'!E18),'Gāzbetona bl.'!B18,"")</f>
      </c>
      <c r="C17" s="270">
        <f>IF(ISNUMBER('Gāzbetona bl.'!E18),'Gāzbetona bl.'!C18,"")</f>
      </c>
      <c r="D17" s="270">
        <f>IF(ISNUMBER('Gāzbetona bl.'!E18),'Gāzbetona bl.'!D18,"")</f>
      </c>
      <c r="E17" s="270">
        <f>IF(ISNUMBER('Gāzbetona bl.'!E18),'Gāzbetona bl.'!E18,"")</f>
      </c>
      <c r="F17" s="270">
        <f>IF(ISNUMBER('Gāzbetona bl.'!E18),'Gāzbetona bl.'!F18,"")</f>
      </c>
      <c r="G17" s="271">
        <f>IF(ISTEXT('Gāzbetona bl.'!G18),'Gāzbetona bl.'!G18,"")</f>
      </c>
      <c r="H17" s="272">
        <f t="shared" si="0"/>
      </c>
    </row>
    <row r="18" spans="1:8" ht="15">
      <c r="A18" s="269">
        <f>IF(ISNUMBER('Gāzbetona bl.'!E19),'Gāzbetona bl.'!A19,"")</f>
      </c>
      <c r="B18" s="269">
        <f>IF(ISNUMBER('Gāzbetona bl.'!E19),'Gāzbetona bl.'!B19,"")</f>
      </c>
      <c r="C18" s="270">
        <f>IF(ISNUMBER('Gāzbetona bl.'!E19),'Gāzbetona bl.'!C19,"")</f>
      </c>
      <c r="D18" s="270">
        <f>IF(ISNUMBER('Gāzbetona bl.'!E19),'Gāzbetona bl.'!D19,"")</f>
      </c>
      <c r="E18" s="270">
        <f>IF(ISNUMBER('Gāzbetona bl.'!E19),'Gāzbetona bl.'!E19,"")</f>
      </c>
      <c r="F18" s="270">
        <f>IF(ISNUMBER('Gāzbetona bl.'!E19),'Gāzbetona bl.'!F19,"")</f>
      </c>
      <c r="G18" s="271">
        <f>IF(ISTEXT('Gāzbetona bl.'!G19),'Gāzbetona bl.'!G19,"")</f>
      </c>
      <c r="H18" s="272">
        <f t="shared" si="0"/>
      </c>
    </row>
    <row r="19" spans="1:8" ht="15">
      <c r="A19" s="269">
        <f>IF(ISNUMBER('Gāzbetona bl.'!E20),'Gāzbetona bl.'!A20,"")</f>
      </c>
      <c r="B19" s="269">
        <f>IF(ISNUMBER('Gāzbetona bl.'!E20),'Gāzbetona bl.'!B20,"")</f>
      </c>
      <c r="C19" s="270">
        <f>IF(ISNUMBER('Gāzbetona bl.'!E20),'Gāzbetona bl.'!C20,"")</f>
      </c>
      <c r="D19" s="270">
        <f>IF(ISNUMBER('Gāzbetona bl.'!E20),'Gāzbetona bl.'!D20,"")</f>
      </c>
      <c r="E19" s="270">
        <f>IF(ISNUMBER('Gāzbetona bl.'!E20),'Gāzbetona bl.'!E20,"")</f>
      </c>
      <c r="F19" s="270">
        <f>IF(ISNUMBER('Gāzbetona bl.'!E20),'Gāzbetona bl.'!F20,"")</f>
      </c>
      <c r="G19" s="271">
        <f>IF(ISTEXT('Gāzbetona bl.'!G20),'Gāzbetona bl.'!G20,"")</f>
      </c>
      <c r="H19" s="272">
        <f t="shared" si="0"/>
      </c>
    </row>
    <row r="20" spans="1:8" ht="15">
      <c r="A20" s="269">
        <f>IF(ISNUMBER('Gāzbetona bl.'!E21),'Gāzbetona bl.'!A21,"")</f>
      </c>
      <c r="B20" s="269">
        <f>IF(ISNUMBER('Gāzbetona bl.'!E21),'Gāzbetona bl.'!B21,"")</f>
      </c>
      <c r="C20" s="270">
        <f>IF(ISNUMBER('Gāzbetona bl.'!E21),'Gāzbetona bl.'!C21,"")</f>
      </c>
      <c r="D20" s="270">
        <f>IF(ISNUMBER('Gāzbetona bl.'!E21),'Gāzbetona bl.'!D21,"")</f>
      </c>
      <c r="E20" s="270">
        <f>IF(ISNUMBER('Gāzbetona bl.'!E21),'Gāzbetona bl.'!E21,"")</f>
      </c>
      <c r="F20" s="270">
        <f>IF(ISNUMBER('Gāzbetona bl.'!E21),'Gāzbetona bl.'!F21,"")</f>
      </c>
      <c r="G20" s="271">
        <f>IF(ISTEXT('Gāzbetona bl.'!G21),'Gāzbetona bl.'!G21,"")</f>
      </c>
      <c r="H20" s="272">
        <f t="shared" si="0"/>
      </c>
    </row>
    <row r="21" spans="1:8" ht="15">
      <c r="A21" s="269">
        <f>IF(ISNUMBER('Gāzbetona bl.'!E22),'Gāzbetona bl.'!A22,"")</f>
      </c>
      <c r="B21" s="269">
        <f>IF(ISNUMBER('Gāzbetona bl.'!E22),'Gāzbetona bl.'!B22,"")</f>
      </c>
      <c r="C21" s="270">
        <f>IF(ISNUMBER('Gāzbetona bl.'!E22),'Gāzbetona bl.'!C22,"")</f>
      </c>
      <c r="D21" s="270">
        <f>IF(ISNUMBER('Gāzbetona bl.'!E22),'Gāzbetona bl.'!D22,"")</f>
      </c>
      <c r="E21" s="270">
        <f>IF(ISNUMBER('Gāzbetona bl.'!E22),'Gāzbetona bl.'!E22,"")</f>
      </c>
      <c r="F21" s="270">
        <f>IF(ISNUMBER('Gāzbetona bl.'!E22),'Gāzbetona bl.'!F22,"")</f>
      </c>
      <c r="G21" s="271">
        <f>IF(ISTEXT('Gāzbetona bl.'!G22),'Gāzbetona bl.'!G22,"")</f>
      </c>
      <c r="H21" s="272">
        <f t="shared" si="0"/>
      </c>
    </row>
    <row r="22" spans="1:8" ht="15">
      <c r="A22" s="269">
        <f>IF(ISNUMBER('Gāzbetona bl.'!E23),'Gāzbetona bl.'!A23,"")</f>
      </c>
      <c r="B22" s="269">
        <f>IF(ISNUMBER('Gāzbetona bl.'!E23),'Gāzbetona bl.'!B23,"")</f>
      </c>
      <c r="C22" s="270">
        <f>IF(ISNUMBER('Gāzbetona bl.'!E23),'Gāzbetona bl.'!C23,"")</f>
      </c>
      <c r="D22" s="270">
        <f>IF(ISNUMBER('Gāzbetona bl.'!E23),'Gāzbetona bl.'!D23,"")</f>
      </c>
      <c r="E22" s="270">
        <f>IF(ISNUMBER('Gāzbetona bl.'!E23),'Gāzbetona bl.'!E23,"")</f>
      </c>
      <c r="F22" s="270">
        <f>IF(ISNUMBER('Gāzbetona bl.'!E23),'Gāzbetona bl.'!F23,"")</f>
      </c>
      <c r="G22" s="271">
        <f>IF(ISTEXT('Gāzbetona bl.'!G23),'Gāzbetona bl.'!G23,"")</f>
      </c>
      <c r="H22" s="272">
        <f t="shared" si="0"/>
      </c>
    </row>
    <row r="23" spans="1:8" ht="15">
      <c r="A23" s="269">
        <f>IF(ISNUMBER('Gāzbetona bl.'!E24),'Gāzbetona bl.'!A24,"")</f>
      </c>
      <c r="B23" s="269">
        <f>IF(ISNUMBER('Gāzbetona bl.'!E24),'Gāzbetona bl.'!B24,"")</f>
      </c>
      <c r="C23" s="270">
        <f>IF(ISNUMBER('Gāzbetona bl.'!E24),'Gāzbetona bl.'!C24,"")</f>
      </c>
      <c r="D23" s="270">
        <f>IF(ISNUMBER('Gāzbetona bl.'!E24),'Gāzbetona bl.'!D24,"")</f>
      </c>
      <c r="E23" s="270">
        <f>IF(ISNUMBER('Gāzbetona bl.'!E24),'Gāzbetona bl.'!E24,"")</f>
      </c>
      <c r="F23" s="270">
        <f>IF(ISNUMBER('Gāzbetona bl.'!E24),'Gāzbetona bl.'!F24,"")</f>
      </c>
      <c r="G23" s="271">
        <f>IF(ISTEXT('Gāzbetona bl.'!G24),'Gāzbetona bl.'!G24,"")</f>
      </c>
      <c r="H23" s="272">
        <f t="shared" si="0"/>
      </c>
    </row>
    <row r="24" spans="1:8" ht="15">
      <c r="A24" s="269">
        <f>IF(ISNUMBER('Gāzbetona bl.'!E25),'Gāzbetona bl.'!A25,"")</f>
      </c>
      <c r="B24" s="269">
        <f>IF(ISNUMBER('Gāzbetona bl.'!E25),'Gāzbetona bl.'!B25,"")</f>
      </c>
      <c r="C24" s="270">
        <f>IF(ISNUMBER('Gāzbetona bl.'!E25),'Gāzbetona bl.'!C25,"")</f>
      </c>
      <c r="D24" s="270">
        <f>IF(ISNUMBER('Gāzbetona bl.'!E25),'Gāzbetona bl.'!D25,"")</f>
      </c>
      <c r="E24" s="270">
        <f>IF(ISNUMBER('Gāzbetona bl.'!E25),'Gāzbetona bl.'!E25,"")</f>
      </c>
      <c r="F24" s="270">
        <f>IF(ISNUMBER('Gāzbetona bl.'!E25),'Gāzbetona bl.'!F25,"")</f>
      </c>
      <c r="G24" s="271">
        <f>IF(ISTEXT('Gāzbetona bl.'!G25),'Gāzbetona bl.'!G25,"")</f>
      </c>
      <c r="H24" s="272">
        <f t="shared" si="0"/>
      </c>
    </row>
    <row r="25" spans="1:8" ht="15">
      <c r="A25" s="269">
        <f>IF(ISNUMBER('Gāzbetona bl.'!E26),'Gāzbetona bl.'!A26,"")</f>
      </c>
      <c r="B25" s="269">
        <f>IF(ISNUMBER('Gāzbetona bl.'!E26),'Gāzbetona bl.'!B26,"")</f>
      </c>
      <c r="C25" s="270">
        <f>IF(ISNUMBER('Gāzbetona bl.'!E26),'Gāzbetona bl.'!C26,"")</f>
      </c>
      <c r="D25" s="270">
        <f>IF(ISNUMBER('Gāzbetona bl.'!E26),'Gāzbetona bl.'!D26,"")</f>
      </c>
      <c r="E25" s="270">
        <f>IF(ISNUMBER('Gāzbetona bl.'!E26),'Gāzbetona bl.'!E26,"")</f>
      </c>
      <c r="F25" s="270">
        <f>IF(ISNUMBER('Gāzbetona bl.'!E26),'Gāzbetona bl.'!F26,"")</f>
      </c>
      <c r="G25" s="271">
        <f>IF(ISTEXT('Gāzbetona bl.'!G26),'Gāzbetona bl.'!G26,"")</f>
      </c>
      <c r="H25" s="272">
        <f t="shared" si="0"/>
      </c>
    </row>
    <row r="26" spans="1:8" ht="15">
      <c r="A26" s="269">
        <f>IF(ISNUMBER('Gāzbetona bl.'!E27),'Gāzbetona bl.'!A27,"")</f>
      </c>
      <c r="B26" s="269">
        <f>IF(ISNUMBER('Gāzbetona bl.'!E27),'Gāzbetona bl.'!B27,"")</f>
      </c>
      <c r="C26" s="270">
        <f>IF(ISNUMBER('Gāzbetona bl.'!E27),'Gāzbetona bl.'!C27,"")</f>
      </c>
      <c r="D26" s="270">
        <f>IF(ISNUMBER('Gāzbetona bl.'!E27),'Gāzbetona bl.'!D27,"")</f>
      </c>
      <c r="E26" s="270">
        <f>IF(ISNUMBER('Gāzbetona bl.'!E27),'Gāzbetona bl.'!E27,"")</f>
      </c>
      <c r="F26" s="270">
        <f>IF(ISNUMBER('Gāzbetona bl.'!E27),'Gāzbetona bl.'!F27,"")</f>
      </c>
      <c r="G26" s="271">
        <f>IF(ISTEXT('Gāzbetona bl.'!G27),'Gāzbetona bl.'!G27,"")</f>
      </c>
      <c r="H26" s="272">
        <f t="shared" si="0"/>
      </c>
    </row>
    <row r="27" spans="1:8" ht="15">
      <c r="A27" s="269">
        <f>IF(ISNUMBER('Gāzbetona bl.'!E28),'Gāzbetona bl.'!A28,"")</f>
      </c>
      <c r="B27" s="269">
        <f>IF(ISNUMBER('Gāzbetona bl.'!E28),'Gāzbetona bl.'!B28,"")</f>
      </c>
      <c r="C27" s="270">
        <f>IF(ISNUMBER('Gāzbetona bl.'!E28),'Gāzbetona bl.'!C28,"")</f>
      </c>
      <c r="D27" s="270">
        <f>IF(ISNUMBER('Gāzbetona bl.'!E28),'Gāzbetona bl.'!D28,"")</f>
      </c>
      <c r="E27" s="270">
        <f>IF(ISNUMBER('Gāzbetona bl.'!E28),'Gāzbetona bl.'!E28,"")</f>
      </c>
      <c r="F27" s="270">
        <f>IF(ISNUMBER('Gāzbetona bl.'!E28),'Gāzbetona bl.'!F28,"")</f>
      </c>
      <c r="G27" s="271">
        <f>IF(ISTEXT('Gāzbetona bl.'!G28),'Gāzbetona bl.'!G28,"")</f>
      </c>
      <c r="H27" s="272">
        <f t="shared" si="0"/>
      </c>
    </row>
    <row r="28" spans="1:8" ht="15">
      <c r="A28" s="269">
        <f>IF(ISNUMBER('Gāzbetona bl.'!E29),'Gāzbetona bl.'!A29,"")</f>
      </c>
      <c r="B28" s="269">
        <f>IF(ISNUMBER('Gāzbetona bl.'!E29),'Gāzbetona bl.'!B29,"")</f>
      </c>
      <c r="C28" s="270">
        <f>IF(ISNUMBER('Gāzbetona bl.'!E29),'Gāzbetona bl.'!C29,"")</f>
      </c>
      <c r="D28" s="270">
        <f>IF(ISNUMBER('Gāzbetona bl.'!E29),'Gāzbetona bl.'!D29,"")</f>
      </c>
      <c r="E28" s="270">
        <f>IF(ISNUMBER('Gāzbetona bl.'!E29),'Gāzbetona bl.'!E29,"")</f>
      </c>
      <c r="F28" s="270">
        <f>IF(ISNUMBER('Gāzbetona bl.'!E29),'Gāzbetona bl.'!F29,"")</f>
      </c>
      <c r="G28" s="271">
        <f>IF(ISTEXT('Gāzbetona bl.'!G29),'Gāzbetona bl.'!G29,"")</f>
      </c>
      <c r="H28" s="272">
        <f t="shared" si="0"/>
      </c>
    </row>
    <row r="29" spans="1:8" ht="15">
      <c r="A29" s="269">
        <f>IF(ISNUMBER('Gāzbetona bl.'!E30),'Gāzbetona bl.'!A30,"")</f>
      </c>
      <c r="B29" s="269">
        <f>IF(ISNUMBER('Gāzbetona bl.'!E30),'Gāzbetona bl.'!B30,"")</f>
      </c>
      <c r="C29" s="270">
        <f>IF(ISNUMBER('Gāzbetona bl.'!E30),'Gāzbetona bl.'!C30,"")</f>
      </c>
      <c r="D29" s="270">
        <f>IF(ISNUMBER('Gāzbetona bl.'!E30),'Gāzbetona bl.'!D30,"")</f>
      </c>
      <c r="E29" s="270">
        <f>IF(ISNUMBER('Gāzbetona bl.'!E30),'Gāzbetona bl.'!E30,"")</f>
      </c>
      <c r="F29" s="270">
        <f>IF(ISNUMBER('Gāzbetona bl.'!E30),'Gāzbetona bl.'!F30,"")</f>
      </c>
      <c r="G29" s="271">
        <f>IF(ISTEXT('Gāzbetona bl.'!G30),'Gāzbetona bl.'!G30,"")</f>
      </c>
      <c r="H29" s="272">
        <f t="shared" si="0"/>
      </c>
    </row>
    <row r="30" spans="1:8" ht="15">
      <c r="A30" s="269">
        <f>IF(ISNUMBER('Gāzbetona bl.'!E31),'Gāzbetona bl.'!A31,"")</f>
      </c>
      <c r="B30" s="269">
        <f>IF(ISNUMBER('Gāzbetona bl.'!E31),'Gāzbetona bl.'!B31,"")</f>
      </c>
      <c r="C30" s="270">
        <f>IF(ISNUMBER('Gāzbetona bl.'!E31),'Gāzbetona bl.'!C31,"")</f>
      </c>
      <c r="D30" s="270">
        <f>IF(ISNUMBER('Gāzbetona bl.'!E31),'Gāzbetona bl.'!D31,"")</f>
      </c>
      <c r="E30" s="270">
        <f>IF(ISNUMBER('Gāzbetona bl.'!E31),'Gāzbetona bl.'!E31,"")</f>
      </c>
      <c r="F30" s="270">
        <f>IF(ISNUMBER('Gāzbetona bl.'!E31),'Gāzbetona bl.'!F31,"")</f>
      </c>
      <c r="G30" s="271">
        <f>IF(ISTEXT('Gāzbetona bl.'!G31),'Gāzbetona bl.'!G31,"")</f>
      </c>
      <c r="H30" s="272">
        <f t="shared" si="0"/>
      </c>
    </row>
    <row r="31" spans="1:8" ht="15">
      <c r="A31" s="269">
        <f>IF(ISNUMBER('Gāzbetona bl.'!E32),'Gāzbetona bl.'!A32,"")</f>
      </c>
      <c r="B31" s="269">
        <f>IF(ISNUMBER('Gāzbetona bl.'!E32),'Gāzbetona bl.'!B32,"")</f>
      </c>
      <c r="C31" s="270">
        <f>IF(ISNUMBER('Gāzbetona bl.'!E32),'Gāzbetona bl.'!C32,"")</f>
      </c>
      <c r="D31" s="270">
        <f>IF(ISNUMBER('Gāzbetona bl.'!E32),'Gāzbetona bl.'!D32,"")</f>
      </c>
      <c r="E31" s="270">
        <f>IF(ISNUMBER('Gāzbetona bl.'!E32),'Gāzbetona bl.'!E32,"")</f>
      </c>
      <c r="F31" s="270">
        <f>IF(ISNUMBER('Gāzbetona bl.'!E32),'Gāzbetona bl.'!F32,"")</f>
      </c>
      <c r="G31" s="271">
        <f>IF(ISTEXT('Gāzbetona bl.'!G32),'Gāzbetona bl.'!G32,"")</f>
      </c>
      <c r="H31" s="272">
        <f t="shared" si="0"/>
      </c>
    </row>
    <row r="32" spans="1:8" ht="15">
      <c r="A32" s="269">
        <f>IF(ISNUMBER('Gāzbetona bl.'!E33),'Gāzbetona bl.'!A33,"")</f>
      </c>
      <c r="B32" s="269">
        <f>IF(ISNUMBER('Gāzbetona bl.'!E33),'Gāzbetona bl.'!B33,"")</f>
      </c>
      <c r="C32" s="270">
        <f>IF(ISNUMBER('Gāzbetona bl.'!E33),'Gāzbetona bl.'!C33,"")</f>
      </c>
      <c r="D32" s="270">
        <f>IF(ISNUMBER('Gāzbetona bl.'!E33),'Gāzbetona bl.'!D33,"")</f>
      </c>
      <c r="E32" s="270">
        <f>IF(ISNUMBER('Gāzbetona bl.'!E33),'Gāzbetona bl.'!E33,"")</f>
      </c>
      <c r="F32" s="270">
        <f>IF(ISNUMBER('Gāzbetona bl.'!E33),'Gāzbetona bl.'!F33,"")</f>
      </c>
      <c r="G32" s="271">
        <f>IF(ISTEXT('Gāzbetona bl.'!G33),'Gāzbetona bl.'!G33,"")</f>
      </c>
      <c r="H32" s="272">
        <f t="shared" si="0"/>
      </c>
    </row>
    <row r="33" spans="1:8" ht="15">
      <c r="A33" s="269">
        <f>IF(ISNUMBER('Gāzbetona bl.'!E34),'Gāzbetona bl.'!A34,"")</f>
      </c>
      <c r="B33" s="269">
        <f>IF(ISNUMBER('Gāzbetona bl.'!E34),'Gāzbetona bl.'!B34,"")</f>
      </c>
      <c r="C33" s="270">
        <f>IF(ISNUMBER('Gāzbetona bl.'!E34),'Gāzbetona bl.'!C34,"")</f>
      </c>
      <c r="D33" s="270">
        <f>IF(ISNUMBER('Gāzbetona bl.'!E34),'Gāzbetona bl.'!D34,"")</f>
      </c>
      <c r="E33" s="270">
        <f>IF(ISNUMBER('Gāzbetona bl.'!E34),'Gāzbetona bl.'!E34,"")</f>
      </c>
      <c r="F33" s="270">
        <f>IF(ISNUMBER('Gāzbetona bl.'!E34),'Gāzbetona bl.'!F34,"")</f>
      </c>
      <c r="G33" s="271">
        <f>IF(ISTEXT('Gāzbetona bl.'!G34),'Gāzbetona bl.'!G34,"")</f>
      </c>
      <c r="H33" s="272">
        <f t="shared" si="0"/>
      </c>
    </row>
    <row r="34" spans="1:8" ht="15">
      <c r="A34" s="269">
        <f>IF(ISNUMBER('Gāzbetona bl.'!E35),'Gāzbetona bl.'!A35,"")</f>
      </c>
      <c r="B34" s="269">
        <f>IF(ISNUMBER('Gāzbetona bl.'!E35),'Gāzbetona bl.'!B35,"")</f>
      </c>
      <c r="C34" s="270">
        <f>IF(ISNUMBER('Gāzbetona bl.'!E35),'Gāzbetona bl.'!C35,"")</f>
      </c>
      <c r="D34" s="270">
        <f>IF(ISNUMBER('Gāzbetona bl.'!E35),'Gāzbetona bl.'!D35,"")</f>
      </c>
      <c r="E34" s="270">
        <f>IF(ISNUMBER('Gāzbetona bl.'!E35),'Gāzbetona bl.'!E35,"")</f>
      </c>
      <c r="F34" s="270">
        <f>IF(ISNUMBER('Gāzbetona bl.'!E35),'Gāzbetona bl.'!F35,"")</f>
      </c>
      <c r="G34" s="271">
        <f>IF(ISTEXT('Gāzbetona bl.'!G35),'Gāzbetona bl.'!G35,"")</f>
      </c>
      <c r="H34" s="272">
        <f t="shared" si="0"/>
      </c>
    </row>
    <row r="35" spans="1:8" ht="15">
      <c r="A35" s="269">
        <f>IF(ISNUMBER('Gāzbetona bl.'!E36),'Gāzbetona bl.'!A36,"")</f>
      </c>
      <c r="B35" s="269">
        <f>IF(ISNUMBER('Gāzbetona bl.'!E36),'Gāzbetona bl.'!B36,"")</f>
      </c>
      <c r="C35" s="270">
        <f>IF(ISNUMBER('Gāzbetona bl.'!E36),'Gāzbetona bl.'!C36,"")</f>
      </c>
      <c r="D35" s="270">
        <f>IF(ISNUMBER('Gāzbetona bl.'!E36),'Gāzbetona bl.'!D36,"")</f>
      </c>
      <c r="E35" s="270">
        <f>IF(ISNUMBER('Gāzbetona bl.'!E36),'Gāzbetona bl.'!E36,"")</f>
      </c>
      <c r="F35" s="270">
        <f>IF(ISNUMBER('Gāzbetona bl.'!E36),'Gāzbetona bl.'!F36,"")</f>
      </c>
      <c r="G35" s="271">
        <f>IF(ISTEXT('Gāzbetona bl.'!G36),'Gāzbetona bl.'!G36,"")</f>
      </c>
      <c r="H35" s="272">
        <f t="shared" si="0"/>
      </c>
    </row>
    <row r="36" spans="1:8" ht="15">
      <c r="A36" s="269">
        <f>IF(ISNUMBER('Gāzbetona bl.'!E37),'Gāzbetona bl.'!A37,"")</f>
      </c>
      <c r="B36" s="269">
        <f>IF(ISNUMBER('Gāzbetona bl.'!E37),'Gāzbetona bl.'!B37,"")</f>
      </c>
      <c r="C36" s="270">
        <f>IF(ISNUMBER('Gāzbetona bl.'!E37),'Gāzbetona bl.'!C37,"")</f>
      </c>
      <c r="D36" s="270">
        <f>IF(ISNUMBER('Gāzbetona bl.'!E37),'Gāzbetona bl.'!D37,"")</f>
      </c>
      <c r="E36" s="270">
        <f>IF(ISNUMBER('Gāzbetona bl.'!E37),'Gāzbetona bl.'!E37,"")</f>
      </c>
      <c r="F36" s="270">
        <f>IF(ISNUMBER('Gāzbetona bl.'!E37),'Gāzbetona bl.'!F37,"")</f>
      </c>
      <c r="G36" s="271">
        <f>IF(ISTEXT('Gāzbetona bl.'!G37),'Gāzbetona bl.'!G37,"")</f>
      </c>
      <c r="H36" s="272">
        <f t="shared" si="0"/>
      </c>
    </row>
    <row r="37" spans="1:8" ht="15">
      <c r="A37" s="269">
        <f>IF(ISNUMBER('Gāzbetona bl.'!E38),'Gāzbetona bl.'!A38,"")</f>
      </c>
      <c r="B37" s="269">
        <f>IF(ISNUMBER('Gāzbetona bl.'!E38),'Gāzbetona bl.'!B38,"")</f>
      </c>
      <c r="C37" s="270">
        <f>IF(ISNUMBER('Gāzbetona bl.'!E38),'Gāzbetona bl.'!C38,"")</f>
      </c>
      <c r="D37" s="270">
        <f>IF(ISNUMBER('Gāzbetona bl.'!E38),'Gāzbetona bl.'!D38,"")</f>
      </c>
      <c r="E37" s="270">
        <f>IF(ISNUMBER('Gāzbetona bl.'!E38),'Gāzbetona bl.'!E38,"")</f>
      </c>
      <c r="F37" s="270">
        <f>IF(ISNUMBER('Gāzbetona bl.'!E38),'Gāzbetona bl.'!F38,"")</f>
      </c>
      <c r="G37" s="271">
        <f>IF(ISTEXT('Gāzbetona bl.'!G38),'Gāzbetona bl.'!G38,"")</f>
      </c>
      <c r="H37" s="272">
        <f t="shared" si="0"/>
      </c>
    </row>
    <row r="38" spans="1:8" ht="15">
      <c r="A38" s="269">
        <f>IF(ISNUMBER('Gāzbetona bl.'!E39),'Gāzbetona bl.'!A39,"")</f>
      </c>
      <c r="B38" s="269">
        <f>IF(ISNUMBER('Gāzbetona bl.'!E39),'Gāzbetona bl.'!B39,"")</f>
      </c>
      <c r="C38" s="270">
        <f>IF(ISNUMBER('Gāzbetona bl.'!E39),'Gāzbetona bl.'!C39,"")</f>
      </c>
      <c r="D38" s="270">
        <f>IF(ISNUMBER('Gāzbetona bl.'!E39),'Gāzbetona bl.'!D39,"")</f>
      </c>
      <c r="E38" s="270">
        <f>IF(ISNUMBER('Gāzbetona bl.'!E39),'Gāzbetona bl.'!E39,"")</f>
      </c>
      <c r="F38" s="270">
        <f>IF(ISNUMBER('Gāzbetona bl.'!E39),'Gāzbetona bl.'!F39,"")</f>
      </c>
      <c r="G38" s="271">
        <f>IF(ISTEXT('Gāzbetona bl.'!G39),'Gāzbetona bl.'!G39,"")</f>
      </c>
      <c r="H38" s="272">
        <f t="shared" si="0"/>
      </c>
    </row>
    <row r="39" spans="1:8" ht="15">
      <c r="A39" s="269">
        <f>IF(ISNUMBER('Gāzbetona bl.'!E40),'Gāzbetona bl.'!A40,"")</f>
      </c>
      <c r="B39" s="269">
        <f>IF(ISNUMBER('Gāzbetona bl.'!E40),'Gāzbetona bl.'!B40,"")</f>
      </c>
      <c r="C39" s="270">
        <f>IF(ISNUMBER('Gāzbetona bl.'!E40),'Gāzbetona bl.'!C40,"")</f>
      </c>
      <c r="D39" s="270">
        <f>IF(ISNUMBER('Gāzbetona bl.'!E40),'Gāzbetona bl.'!D40,"")</f>
      </c>
      <c r="E39" s="270">
        <f>IF(ISNUMBER('Gāzbetona bl.'!E40),'Gāzbetona bl.'!E40,"")</f>
      </c>
      <c r="F39" s="270">
        <f>IF(ISNUMBER('Gāzbetona bl.'!E40),'Gāzbetona bl.'!F40,"")</f>
      </c>
      <c r="G39" s="271">
        <f>IF(ISTEXT('Gāzbetona bl.'!G40),'Gāzbetona bl.'!G40,"")</f>
      </c>
      <c r="H39" s="272">
        <f t="shared" si="0"/>
      </c>
    </row>
    <row r="40" spans="1:8" ht="15">
      <c r="A40" s="269">
        <f>IF(ISNUMBER('Gāzbetona bl.'!E41),'Gāzbetona bl.'!A41,"")</f>
      </c>
      <c r="B40" s="269">
        <f>IF(ISNUMBER('Gāzbetona bl.'!E41),'Gāzbetona bl.'!B41,"")</f>
      </c>
      <c r="C40" s="270">
        <f>IF(ISNUMBER('Gāzbetona bl.'!E41),'Gāzbetona bl.'!C41,"")</f>
      </c>
      <c r="D40" s="270">
        <f>IF(ISNUMBER('Gāzbetona bl.'!E41),'Gāzbetona bl.'!D41,"")</f>
      </c>
      <c r="E40" s="270">
        <f>IF(ISNUMBER('Gāzbetona bl.'!E41),'Gāzbetona bl.'!E41,"")</f>
      </c>
      <c r="F40" s="270">
        <f>IF(ISNUMBER('Gāzbetona bl.'!E41),'Gāzbetona bl.'!F41,"")</f>
      </c>
      <c r="G40" s="271">
        <f>IF(ISTEXT('Gāzbetona bl.'!G41),'Gāzbetona bl.'!G41,"")</f>
      </c>
      <c r="H40" s="272">
        <f t="shared" si="0"/>
      </c>
    </row>
    <row r="41" spans="1:8" ht="15">
      <c r="A41" s="269">
        <f>IF(ISNUMBER('Gāzbetona bl.'!E42),'Gāzbetona bl.'!A42,"")</f>
      </c>
      <c r="B41" s="269">
        <f>IF(ISNUMBER('Gāzbetona bl.'!E42),'Gāzbetona bl.'!B42,"")</f>
      </c>
      <c r="C41" s="270">
        <f>IF(ISNUMBER('Gāzbetona bl.'!E42),'Gāzbetona bl.'!C42,"")</f>
      </c>
      <c r="D41" s="270">
        <f>IF(ISNUMBER('Gāzbetona bl.'!E42),'Gāzbetona bl.'!D42,"")</f>
      </c>
      <c r="E41" s="270">
        <f>IF(ISNUMBER('Gāzbetona bl.'!E42),'Gāzbetona bl.'!E42,"")</f>
      </c>
      <c r="F41" s="270">
        <f>IF(ISNUMBER('Gāzbetona bl.'!E42),'Gāzbetona bl.'!F42,"")</f>
      </c>
      <c r="G41" s="271">
        <f>IF(ISTEXT('Gāzbetona bl.'!G42),'Gāzbetona bl.'!G42,"")</f>
      </c>
      <c r="H41" s="272">
        <f t="shared" si="0"/>
      </c>
    </row>
    <row r="42" spans="1:8" ht="15">
      <c r="A42" s="269">
        <f>IF(ISNUMBER('Gāzbetona bl.'!E43),'Gāzbetona bl.'!A43,"")</f>
      </c>
      <c r="B42" s="269">
        <f>IF(ISNUMBER('Gāzbetona bl.'!E43),'Gāzbetona bl.'!B43,"")</f>
      </c>
      <c r="C42" s="270">
        <f>IF(ISNUMBER('Gāzbetona bl.'!E43),'Gāzbetona bl.'!C43,"")</f>
      </c>
      <c r="D42" s="270">
        <f>IF(ISNUMBER('Gāzbetona bl.'!E43),'Gāzbetona bl.'!D43,"")</f>
      </c>
      <c r="E42" s="270">
        <f>IF(ISNUMBER('Gāzbetona bl.'!E43),'Gāzbetona bl.'!E43,"")</f>
      </c>
      <c r="F42" s="270">
        <f>IF(ISNUMBER('Gāzbetona bl.'!E43),'Gāzbetona bl.'!F43,"")</f>
      </c>
      <c r="G42" s="271">
        <f>IF(ISTEXT('Gāzbetona bl.'!G43),'Gāzbetona bl.'!G43,"")</f>
      </c>
      <c r="H42" s="272">
        <f t="shared" si="0"/>
      </c>
    </row>
    <row r="43" spans="1:8" ht="15">
      <c r="A43" s="269">
        <f>IF(ISNUMBER('Gāzbetona bl.'!E44),'Gāzbetona bl.'!A44,"")</f>
      </c>
      <c r="B43" s="269">
        <f>IF(ISNUMBER('Gāzbetona bl.'!E44),'Gāzbetona bl.'!B44,"")</f>
      </c>
      <c r="C43" s="270">
        <f>IF(ISNUMBER('Gāzbetona bl.'!E44),'Gāzbetona bl.'!C44,"")</f>
      </c>
      <c r="D43" s="270">
        <f>IF(ISNUMBER('Gāzbetona bl.'!E44),'Gāzbetona bl.'!D44,"")</f>
      </c>
      <c r="E43" s="270">
        <f>IF(ISNUMBER('Gāzbetona bl.'!E44),'Gāzbetona bl.'!E44,"")</f>
      </c>
      <c r="F43" s="270">
        <f>IF(ISNUMBER('Gāzbetona bl.'!E44),'Gāzbetona bl.'!F44,"")</f>
      </c>
      <c r="G43" s="271">
        <f>IF(ISTEXT('Gāzbetona bl.'!G44),'Gāzbetona bl.'!G44,"")</f>
      </c>
      <c r="H43" s="272">
        <f t="shared" si="0"/>
      </c>
    </row>
    <row r="44" spans="1:8" ht="15">
      <c r="A44" s="269">
        <f>IF(ISNUMBER('Gāzbetona bl.'!E45),'Gāzbetona bl.'!A45,"")</f>
      </c>
      <c r="B44" s="269">
        <f>IF(ISNUMBER('Gāzbetona bl.'!E45),'Gāzbetona bl.'!B45,"")</f>
      </c>
      <c r="C44" s="270">
        <f>IF(ISNUMBER('Gāzbetona bl.'!E45),'Gāzbetona bl.'!C45,"")</f>
      </c>
      <c r="D44" s="270">
        <f>IF(ISNUMBER('Gāzbetona bl.'!E45),'Gāzbetona bl.'!D45,"")</f>
      </c>
      <c r="E44" s="270">
        <f>IF(ISNUMBER('Gāzbetona bl.'!E45),'Gāzbetona bl.'!E45,"")</f>
      </c>
      <c r="F44" s="270">
        <f>IF(ISNUMBER('Gāzbetona bl.'!E45),'Gāzbetona bl.'!F45,"")</f>
      </c>
      <c r="G44" s="271">
        <f>IF(ISTEXT('Gāzbetona bl.'!G45),'Gāzbetona bl.'!G45,"")</f>
      </c>
      <c r="H44" s="272">
        <f t="shared" si="0"/>
      </c>
    </row>
    <row r="45" spans="1:8" s="219" customFormat="1" ht="15">
      <c r="A45" s="269"/>
      <c r="B45" s="269"/>
      <c r="C45" s="270"/>
      <c r="D45" s="270"/>
      <c r="E45" s="270"/>
      <c r="F45" s="270"/>
      <c r="G45" s="271"/>
      <c r="H45" s="272">
        <f>IF(ISNUMBER(E45),"yes","")</f>
      </c>
    </row>
    <row r="46" spans="1:8" s="220" customFormat="1" ht="15">
      <c r="A46" s="269">
        <f>IF(ISNUMBER('Keramzītbetona bl.'!E3),'Keramzītbetona bl.'!A3,"")</f>
      </c>
      <c r="B46" s="269">
        <f>IF(ISNUMBER('Keramzītbetona bl.'!E3),'Keramzītbetona bl.'!B3,"")</f>
      </c>
      <c r="C46" s="270">
        <f>IF(ISNUMBER('Keramzītbetona bl.'!E3),'Keramzītbetona bl.'!C3,"")</f>
      </c>
      <c r="D46" s="270">
        <f>IF(ISNUMBER('Keramzītbetona bl.'!E3),'Keramzītbetona bl.'!D3,"")</f>
      </c>
      <c r="E46" s="270">
        <f>IF(ISNUMBER('Keramzītbetona bl.'!E3),'Keramzītbetona bl.'!E3,"")</f>
      </c>
      <c r="F46" s="270">
        <f>IF(ISNUMBER('Keramzītbetona bl.'!E3),'Keramzītbetona bl.'!F3,"")</f>
      </c>
      <c r="G46" s="271">
        <f>IF(ISTEXT('Keramzītbetona bl.'!G3),'Keramzītbetona bl.'!G3,"")</f>
      </c>
      <c r="H46" s="272">
        <f>IF(ISNUMBER(E46),"yes","")</f>
      </c>
    </row>
    <row r="47" spans="1:8" s="220" customFormat="1" ht="15">
      <c r="A47" s="269">
        <f>IF(ISNUMBER('Keramzītbetona bl.'!E4),'Keramzītbetona bl.'!A4,"")</f>
      </c>
      <c r="B47" s="269">
        <f>IF(ISNUMBER('Keramzītbetona bl.'!E4),'Keramzītbetona bl.'!B4,"")</f>
      </c>
      <c r="C47" s="270">
        <f>IF(ISNUMBER('Keramzītbetona bl.'!E4),'Keramzītbetona bl.'!C4,"")</f>
      </c>
      <c r="D47" s="270">
        <f>IF(ISNUMBER('Keramzītbetona bl.'!E4),'Keramzītbetona bl.'!D4,"")</f>
      </c>
      <c r="E47" s="270">
        <f>IF(ISNUMBER('Keramzītbetona bl.'!E4),'Keramzītbetona bl.'!E4,"")</f>
      </c>
      <c r="F47" s="270">
        <f>IF(ISNUMBER('Keramzītbetona bl.'!E4),'Keramzītbetona bl.'!F4,"")</f>
      </c>
      <c r="G47" s="271">
        <f>IF(ISTEXT('Keramzītbetona bl.'!G4),'Keramzītbetona bl.'!G4,"")</f>
      </c>
      <c r="H47" s="272">
        <f aca="true" t="shared" si="1" ref="H47:H110">IF(ISNUMBER(E47),"yes","")</f>
      </c>
    </row>
    <row r="48" spans="1:8" s="220" customFormat="1" ht="15">
      <c r="A48" s="269">
        <f>IF(ISNUMBER('Keramzītbetona bl.'!E5),'Keramzītbetona bl.'!A5,"")</f>
      </c>
      <c r="B48" s="269">
        <f>IF(ISNUMBER('Keramzītbetona bl.'!E5),'Keramzītbetona bl.'!B5,"")</f>
      </c>
      <c r="C48" s="270">
        <f>IF(ISNUMBER('Keramzītbetona bl.'!E5),'Keramzītbetona bl.'!C5,"")</f>
      </c>
      <c r="D48" s="270">
        <f>IF(ISNUMBER('Keramzītbetona bl.'!E5),'Keramzītbetona bl.'!D5,"")</f>
      </c>
      <c r="E48" s="270">
        <f>IF(ISNUMBER('Keramzītbetona bl.'!E5),'Keramzītbetona bl.'!E5,"")</f>
      </c>
      <c r="F48" s="270">
        <f>IF(ISNUMBER('Keramzītbetona bl.'!E5),'Keramzītbetona bl.'!F5,"")</f>
      </c>
      <c r="G48" s="271">
        <f>IF(ISTEXT('Keramzītbetona bl.'!G5),'Keramzītbetona bl.'!G5,"")</f>
      </c>
      <c r="H48" s="272">
        <f t="shared" si="1"/>
      </c>
    </row>
    <row r="49" spans="1:8" s="220" customFormat="1" ht="15">
      <c r="A49" s="269">
        <f>IF(ISNUMBER('Keramzītbetona bl.'!E6),'Keramzītbetona bl.'!A6,"")</f>
      </c>
      <c r="B49" s="269">
        <f>IF(ISNUMBER('Keramzītbetona bl.'!E6),'Keramzītbetona bl.'!B6,"")</f>
      </c>
      <c r="C49" s="270">
        <f>IF(ISNUMBER('Keramzītbetona bl.'!E6),'Keramzītbetona bl.'!C6,"")</f>
      </c>
      <c r="D49" s="270">
        <f>IF(ISNUMBER('Keramzītbetona bl.'!E6),'Keramzītbetona bl.'!D6,"")</f>
      </c>
      <c r="E49" s="270">
        <f>IF(ISNUMBER('Keramzītbetona bl.'!E6),'Keramzītbetona bl.'!E6,"")</f>
      </c>
      <c r="F49" s="270">
        <f>IF(ISNUMBER('Keramzītbetona bl.'!E6),'Keramzītbetona bl.'!F6,"")</f>
      </c>
      <c r="G49" s="271">
        <f>IF(ISTEXT('Keramzītbetona bl.'!G6),'Keramzītbetona bl.'!G6,"")</f>
      </c>
      <c r="H49" s="272">
        <f t="shared" si="1"/>
      </c>
    </row>
    <row r="50" spans="1:8" s="220" customFormat="1" ht="15">
      <c r="A50" s="269">
        <f>IF(ISNUMBER('Keramzītbetona bl.'!E7),'Keramzītbetona bl.'!A7,"")</f>
      </c>
      <c r="B50" s="269">
        <f>IF(ISNUMBER('Keramzītbetona bl.'!E7),'Keramzītbetona bl.'!B7,"")</f>
      </c>
      <c r="C50" s="270">
        <f>IF(ISNUMBER('Keramzītbetona bl.'!E7),'Keramzītbetona bl.'!C7,"")</f>
      </c>
      <c r="D50" s="270">
        <f>IF(ISNUMBER('Keramzītbetona bl.'!E7),'Keramzītbetona bl.'!D7,"")</f>
      </c>
      <c r="E50" s="270">
        <f>IF(ISNUMBER('Keramzītbetona bl.'!E7),'Keramzītbetona bl.'!E7,"")</f>
      </c>
      <c r="F50" s="270">
        <f>IF(ISNUMBER('Keramzītbetona bl.'!E7),'Keramzītbetona bl.'!F7,"")</f>
      </c>
      <c r="G50" s="271">
        <f>IF(ISTEXT('Keramzītbetona bl.'!G7),'Keramzītbetona bl.'!G7,"")</f>
      </c>
      <c r="H50" s="272">
        <f t="shared" si="1"/>
      </c>
    </row>
    <row r="51" spans="1:8" s="220" customFormat="1" ht="15">
      <c r="A51" s="269">
        <f>IF(ISNUMBER('Keramzītbetona bl.'!E8),'Keramzītbetona bl.'!A8,"")</f>
      </c>
      <c r="B51" s="269">
        <f>IF(ISNUMBER('Keramzītbetona bl.'!E8),'Keramzītbetona bl.'!B8,"")</f>
      </c>
      <c r="C51" s="270">
        <f>IF(ISNUMBER('Keramzītbetona bl.'!E8),'Keramzītbetona bl.'!C8,"")</f>
      </c>
      <c r="D51" s="270">
        <f>IF(ISNUMBER('Keramzītbetona bl.'!E8),'Keramzītbetona bl.'!D8,"")</f>
      </c>
      <c r="E51" s="270">
        <f>IF(ISNUMBER('Keramzītbetona bl.'!E8),'Keramzītbetona bl.'!E8,"")</f>
      </c>
      <c r="F51" s="270">
        <f>IF(ISNUMBER('Keramzītbetona bl.'!E8),'Keramzītbetona bl.'!F8,"")</f>
      </c>
      <c r="G51" s="271">
        <f>IF(ISTEXT('Keramzītbetona bl.'!G8),'Keramzītbetona bl.'!G8,"")</f>
      </c>
      <c r="H51" s="272">
        <f t="shared" si="1"/>
      </c>
    </row>
    <row r="52" spans="1:8" s="220" customFormat="1" ht="15">
      <c r="A52" s="269">
        <f>IF(ISNUMBER('Keramzītbetona bl.'!E9),'Keramzītbetona bl.'!A9,"")</f>
      </c>
      <c r="B52" s="269">
        <f>IF(ISNUMBER('Keramzītbetona bl.'!E9),'Keramzītbetona bl.'!B9,"")</f>
      </c>
      <c r="C52" s="270">
        <f>IF(ISNUMBER('Keramzītbetona bl.'!E9),'Keramzītbetona bl.'!C9,"")</f>
      </c>
      <c r="D52" s="270">
        <f>IF(ISNUMBER('Keramzītbetona bl.'!E9),'Keramzītbetona bl.'!D9,"")</f>
      </c>
      <c r="E52" s="270">
        <f>IF(ISNUMBER('Keramzītbetona bl.'!E9),'Keramzītbetona bl.'!E9,"")</f>
      </c>
      <c r="F52" s="270">
        <f>IF(ISNUMBER('Keramzītbetona bl.'!E9),'Keramzītbetona bl.'!F9,"")</f>
      </c>
      <c r="G52" s="271">
        <f>IF(ISTEXT('Keramzītbetona bl.'!G9),'Keramzītbetona bl.'!G9,"")</f>
      </c>
      <c r="H52" s="272">
        <f t="shared" si="1"/>
      </c>
    </row>
    <row r="53" spans="1:8" s="220" customFormat="1" ht="15">
      <c r="A53" s="269">
        <f>IF(ISNUMBER('Keramzītbetona bl.'!E10),'Keramzītbetona bl.'!A10,"")</f>
      </c>
      <c r="B53" s="269">
        <f>IF(ISNUMBER('Keramzītbetona bl.'!E10),'Keramzītbetona bl.'!B10,"")</f>
      </c>
      <c r="C53" s="270">
        <f>IF(ISNUMBER('Keramzītbetona bl.'!E10),'Keramzītbetona bl.'!C10,"")</f>
      </c>
      <c r="D53" s="270">
        <f>IF(ISNUMBER('Keramzītbetona bl.'!E10),'Keramzītbetona bl.'!D10,"")</f>
      </c>
      <c r="E53" s="270">
        <f>IF(ISNUMBER('Keramzītbetona bl.'!E10),'Keramzītbetona bl.'!E10,"")</f>
      </c>
      <c r="F53" s="270">
        <f>IF(ISNUMBER('Keramzītbetona bl.'!E10),'Keramzītbetona bl.'!F10,"")</f>
      </c>
      <c r="G53" s="271">
        <f>IF(ISTEXT('Keramzītbetona bl.'!G10),'Keramzītbetona bl.'!G10,"")</f>
      </c>
      <c r="H53" s="272">
        <f t="shared" si="1"/>
      </c>
    </row>
    <row r="54" spans="1:8" s="220" customFormat="1" ht="15">
      <c r="A54" s="269">
        <f>IF(ISNUMBER('Keramzītbetona bl.'!E11),'Keramzītbetona bl.'!A11,"")</f>
      </c>
      <c r="B54" s="269">
        <f>IF(ISNUMBER('Keramzītbetona bl.'!E11),'Keramzītbetona bl.'!B11,"")</f>
      </c>
      <c r="C54" s="270">
        <f>IF(ISNUMBER('Keramzītbetona bl.'!E11),'Keramzītbetona bl.'!C11,"")</f>
      </c>
      <c r="D54" s="270">
        <f>IF(ISNUMBER('Keramzītbetona bl.'!E11),'Keramzītbetona bl.'!D11,"")</f>
      </c>
      <c r="E54" s="270">
        <f>IF(ISNUMBER('Keramzītbetona bl.'!E11),'Keramzītbetona bl.'!E11,"")</f>
      </c>
      <c r="F54" s="270">
        <f>IF(ISNUMBER('Keramzītbetona bl.'!E11),'Keramzītbetona bl.'!F11,"")</f>
      </c>
      <c r="G54" s="271">
        <f>IF(ISTEXT('Keramzītbetona bl.'!G11),'Keramzītbetona bl.'!G11,"")</f>
      </c>
      <c r="H54" s="272">
        <f t="shared" si="1"/>
      </c>
    </row>
    <row r="55" spans="1:8" s="220" customFormat="1" ht="15">
      <c r="A55" s="269">
        <f>IF(ISNUMBER('Keramzītbetona bl.'!E12),'Keramzītbetona bl.'!A12,"")</f>
      </c>
      <c r="B55" s="269">
        <f>IF(ISNUMBER('Keramzītbetona bl.'!E12),'Keramzītbetona bl.'!B12,"")</f>
      </c>
      <c r="C55" s="270">
        <f>IF(ISNUMBER('Keramzītbetona bl.'!E12),'Keramzītbetona bl.'!C12,"")</f>
      </c>
      <c r="D55" s="270">
        <f>IF(ISNUMBER('Keramzītbetona bl.'!E12),'Keramzītbetona bl.'!D12,"")</f>
      </c>
      <c r="E55" s="270">
        <f>IF(ISNUMBER('Keramzītbetona bl.'!E12),'Keramzītbetona bl.'!E12,"")</f>
      </c>
      <c r="F55" s="270">
        <f>IF(ISNUMBER('Keramzītbetona bl.'!E12),'Keramzītbetona bl.'!F12,"")</f>
      </c>
      <c r="G55" s="271">
        <f>IF(ISTEXT('Keramzītbetona bl.'!G12),'Keramzītbetona bl.'!G12,"")</f>
      </c>
      <c r="H55" s="272">
        <f t="shared" si="1"/>
      </c>
    </row>
    <row r="56" spans="1:8" s="220" customFormat="1" ht="15">
      <c r="A56" s="269">
        <f>IF(ISNUMBER('Keramzītbetona bl.'!E13),'Keramzītbetona bl.'!A13,"")</f>
      </c>
      <c r="B56" s="269">
        <f>IF(ISNUMBER('Keramzītbetona bl.'!E13),'Keramzītbetona bl.'!B13,"")</f>
      </c>
      <c r="C56" s="270">
        <f>IF(ISNUMBER('Keramzītbetona bl.'!E13),'Keramzītbetona bl.'!C13,"")</f>
      </c>
      <c r="D56" s="270">
        <f>IF(ISNUMBER('Keramzītbetona bl.'!E13),'Keramzītbetona bl.'!D13,"")</f>
      </c>
      <c r="E56" s="270">
        <f>IF(ISNUMBER('Keramzītbetona bl.'!E13),'Keramzītbetona bl.'!E13,"")</f>
      </c>
      <c r="F56" s="270">
        <f>IF(ISNUMBER('Keramzītbetona bl.'!E13),'Keramzītbetona bl.'!F13,"")</f>
      </c>
      <c r="G56" s="271">
        <f>IF(ISTEXT('Keramzītbetona bl.'!G13),'Keramzītbetona bl.'!G13,"")</f>
      </c>
      <c r="H56" s="272">
        <f t="shared" si="1"/>
      </c>
    </row>
    <row r="57" spans="1:8" s="220" customFormat="1" ht="15">
      <c r="A57" s="269">
        <f>IF(ISNUMBER('Keramzītbetona bl.'!E14),'Keramzītbetona bl.'!A14,"")</f>
      </c>
      <c r="B57" s="269">
        <f>IF(ISNUMBER('Keramzītbetona bl.'!E14),'Keramzītbetona bl.'!B14,"")</f>
      </c>
      <c r="C57" s="270">
        <f>IF(ISNUMBER('Keramzītbetona bl.'!E14),'Keramzītbetona bl.'!C14,"")</f>
      </c>
      <c r="D57" s="270">
        <f>IF(ISNUMBER('Keramzītbetona bl.'!E14),'Keramzītbetona bl.'!D14,"")</f>
      </c>
      <c r="E57" s="270">
        <f>IF(ISNUMBER('Keramzītbetona bl.'!E14),'Keramzītbetona bl.'!E14,"")</f>
      </c>
      <c r="F57" s="270">
        <f>IF(ISNUMBER('Keramzītbetona bl.'!E14),'Keramzītbetona bl.'!F14,"")</f>
      </c>
      <c r="G57" s="271">
        <f>IF(ISTEXT('Keramzītbetona bl.'!G14),'Keramzītbetona bl.'!G14,"")</f>
      </c>
      <c r="H57" s="272">
        <f t="shared" si="1"/>
      </c>
    </row>
    <row r="58" spans="1:8" s="220" customFormat="1" ht="15">
      <c r="A58" s="269">
        <f>IF(ISNUMBER('Keramzītbetona bl.'!E15),'Keramzītbetona bl.'!A15,"")</f>
      </c>
      <c r="B58" s="269">
        <f>IF(ISNUMBER('Keramzītbetona bl.'!E15),'Keramzītbetona bl.'!B15,"")</f>
      </c>
      <c r="C58" s="270">
        <f>IF(ISNUMBER('Keramzītbetona bl.'!E15),'Keramzītbetona bl.'!C15,"")</f>
      </c>
      <c r="D58" s="270">
        <f>IF(ISNUMBER('Keramzītbetona bl.'!E15),'Keramzītbetona bl.'!D15,"")</f>
      </c>
      <c r="E58" s="270">
        <f>IF(ISNUMBER('Keramzītbetona bl.'!E15),'Keramzītbetona bl.'!E15,"")</f>
      </c>
      <c r="F58" s="270">
        <f>IF(ISNUMBER('Keramzītbetona bl.'!E15),'Keramzītbetona bl.'!F15,"")</f>
      </c>
      <c r="G58" s="271">
        <f>IF(ISTEXT('Keramzītbetona bl.'!G15),'Keramzītbetona bl.'!G15,"")</f>
      </c>
      <c r="H58" s="272">
        <f t="shared" si="1"/>
      </c>
    </row>
    <row r="59" spans="1:8" s="220" customFormat="1" ht="15">
      <c r="A59" s="269">
        <f>IF(ISNUMBER('Keramzītbetona bl.'!E16),'Keramzītbetona bl.'!A16,"")</f>
      </c>
      <c r="B59" s="269">
        <f>IF(ISNUMBER('Keramzītbetona bl.'!E16),'Keramzītbetona bl.'!B16,"")</f>
      </c>
      <c r="C59" s="270">
        <f>IF(ISNUMBER('Keramzītbetona bl.'!E16),'Keramzītbetona bl.'!C16,"")</f>
      </c>
      <c r="D59" s="270">
        <f>IF(ISNUMBER('Keramzītbetona bl.'!E16),'Keramzītbetona bl.'!D16,"")</f>
      </c>
      <c r="E59" s="270">
        <f>IF(ISNUMBER('Keramzītbetona bl.'!E16),'Keramzītbetona bl.'!E16,"")</f>
      </c>
      <c r="F59" s="270">
        <f>IF(ISNUMBER('Keramzītbetona bl.'!E16),'Keramzītbetona bl.'!F16,"")</f>
      </c>
      <c r="G59" s="271">
        <f>IF(ISTEXT('Keramzītbetona bl.'!G16),'Keramzītbetona bl.'!G16,"")</f>
      </c>
      <c r="H59" s="272">
        <f t="shared" si="1"/>
      </c>
    </row>
    <row r="60" spans="1:8" s="220" customFormat="1" ht="15">
      <c r="A60" s="269">
        <f>IF(ISNUMBER('Keramzītbetona bl.'!E17),'Keramzītbetona bl.'!A17,"")</f>
      </c>
      <c r="B60" s="269">
        <f>IF(ISNUMBER('Keramzītbetona bl.'!E17),'Keramzītbetona bl.'!B17,"")</f>
      </c>
      <c r="C60" s="270">
        <f>IF(ISNUMBER('Keramzītbetona bl.'!E17),'Keramzītbetona bl.'!C17,"")</f>
      </c>
      <c r="D60" s="270">
        <f>IF(ISNUMBER('Keramzītbetona bl.'!E17),'Keramzītbetona bl.'!D17,"")</f>
      </c>
      <c r="E60" s="270">
        <f>IF(ISNUMBER('Keramzītbetona bl.'!E17),'Keramzītbetona bl.'!E17,"")</f>
      </c>
      <c r="F60" s="270">
        <f>IF(ISNUMBER('Keramzītbetona bl.'!E17),'Keramzītbetona bl.'!F17,"")</f>
      </c>
      <c r="G60" s="271">
        <f>IF(ISTEXT('Keramzītbetona bl.'!G17),'Keramzītbetona bl.'!G17,"")</f>
      </c>
      <c r="H60" s="272">
        <f t="shared" si="1"/>
      </c>
    </row>
    <row r="61" spans="1:8" s="220" customFormat="1" ht="15">
      <c r="A61" s="269">
        <f>IF(ISNUMBER('Keramzītbetona bl.'!E18),'Keramzītbetona bl.'!A18,"")</f>
      </c>
      <c r="B61" s="269">
        <f>IF(ISNUMBER('Keramzītbetona bl.'!E18),'Keramzītbetona bl.'!B18,"")</f>
      </c>
      <c r="C61" s="270">
        <f>IF(ISNUMBER('Keramzītbetona bl.'!E18),'Keramzītbetona bl.'!C18,"")</f>
      </c>
      <c r="D61" s="270">
        <f>IF(ISNUMBER('Keramzītbetona bl.'!E18),'Keramzītbetona bl.'!D18,"")</f>
      </c>
      <c r="E61" s="270">
        <f>IF(ISNUMBER('Keramzītbetona bl.'!E18),'Keramzītbetona bl.'!E18,"")</f>
      </c>
      <c r="F61" s="270">
        <f>IF(ISNUMBER('Keramzītbetona bl.'!E18),'Keramzītbetona bl.'!F18,"")</f>
      </c>
      <c r="G61" s="271">
        <f>IF(ISTEXT('Keramzītbetona bl.'!G18),'Keramzītbetona bl.'!G18,"")</f>
      </c>
      <c r="H61" s="272">
        <f t="shared" si="1"/>
      </c>
    </row>
    <row r="62" spans="1:8" s="220" customFormat="1" ht="15">
      <c r="A62" s="269">
        <f>IF(ISNUMBER('Keramzītbetona bl.'!E19),'Keramzītbetona bl.'!A19,"")</f>
      </c>
      <c r="B62" s="269">
        <f>IF(ISNUMBER('Keramzītbetona bl.'!E19),'Keramzītbetona bl.'!B19,"")</f>
      </c>
      <c r="C62" s="270">
        <f>IF(ISNUMBER('Keramzītbetona bl.'!E19),'Keramzītbetona bl.'!C19,"")</f>
      </c>
      <c r="D62" s="270">
        <f>IF(ISNUMBER('Keramzītbetona bl.'!E19),'Keramzītbetona bl.'!D19,"")</f>
      </c>
      <c r="E62" s="270">
        <f>IF(ISNUMBER('Keramzītbetona bl.'!E19),'Keramzītbetona bl.'!E19,"")</f>
      </c>
      <c r="F62" s="270">
        <f>IF(ISNUMBER('Keramzītbetona bl.'!E19),'Keramzītbetona bl.'!F19,"")</f>
      </c>
      <c r="G62" s="271">
        <f>IF(ISTEXT('Keramzītbetona bl.'!G19),'Keramzītbetona bl.'!G19,"")</f>
      </c>
      <c r="H62" s="272">
        <f t="shared" si="1"/>
      </c>
    </row>
    <row r="63" spans="1:8" s="220" customFormat="1" ht="15">
      <c r="A63" s="269">
        <f>IF(ISNUMBER('Keramzītbetona bl.'!E20),'Keramzītbetona bl.'!A20,"")</f>
      </c>
      <c r="B63" s="269">
        <f>IF(ISNUMBER('Keramzītbetona bl.'!E20),'Keramzītbetona bl.'!B20,"")</f>
      </c>
      <c r="C63" s="270">
        <f>IF(ISNUMBER('Keramzītbetona bl.'!E20),'Keramzītbetona bl.'!C20,"")</f>
      </c>
      <c r="D63" s="270">
        <f>IF(ISNUMBER('Keramzītbetona bl.'!E20),'Keramzītbetona bl.'!D20,"")</f>
      </c>
      <c r="E63" s="270">
        <f>IF(ISNUMBER('Keramzītbetona bl.'!E20),'Keramzītbetona bl.'!E20,"")</f>
      </c>
      <c r="F63" s="270">
        <f>IF(ISNUMBER('Keramzītbetona bl.'!E20),'Keramzītbetona bl.'!F20,"")</f>
      </c>
      <c r="G63" s="271">
        <f>IF(ISTEXT('Keramzītbetona bl.'!G20),'Keramzītbetona bl.'!G20,"")</f>
      </c>
      <c r="H63" s="272">
        <f t="shared" si="1"/>
      </c>
    </row>
    <row r="64" spans="1:8" s="220" customFormat="1" ht="15">
      <c r="A64" s="269">
        <f>IF(ISNUMBER('Keramzītbetona bl.'!E21),'Keramzītbetona bl.'!A21,"")</f>
      </c>
      <c r="B64" s="269">
        <f>IF(ISNUMBER('Keramzītbetona bl.'!E21),'Keramzītbetona bl.'!B21,"")</f>
      </c>
      <c r="C64" s="270">
        <f>IF(ISNUMBER('Keramzītbetona bl.'!E21),'Keramzītbetona bl.'!C21,"")</f>
      </c>
      <c r="D64" s="270">
        <f>IF(ISNUMBER('Keramzītbetona bl.'!E21),'Keramzītbetona bl.'!D21,"")</f>
      </c>
      <c r="E64" s="270">
        <f>IF(ISNUMBER('Keramzītbetona bl.'!E21),'Keramzītbetona bl.'!E21,"")</f>
      </c>
      <c r="F64" s="270">
        <f>IF(ISNUMBER('Keramzītbetona bl.'!E21),'Keramzītbetona bl.'!F21,"")</f>
      </c>
      <c r="G64" s="271">
        <f>IF(ISTEXT('Keramzītbetona bl.'!G21),'Keramzītbetona bl.'!G21,"")</f>
      </c>
      <c r="H64" s="272">
        <f t="shared" si="1"/>
      </c>
    </row>
    <row r="65" spans="1:8" s="220" customFormat="1" ht="15">
      <c r="A65" s="269">
        <f>IF(ISNUMBER('Keramzītbetona bl.'!E22),'Keramzītbetona bl.'!A22,"")</f>
      </c>
      <c r="B65" s="269">
        <f>IF(ISNUMBER('Keramzītbetona bl.'!E22),'Keramzītbetona bl.'!B22,"")</f>
      </c>
      <c r="C65" s="270">
        <f>IF(ISNUMBER('Keramzītbetona bl.'!E22),'Keramzītbetona bl.'!C22,"")</f>
      </c>
      <c r="D65" s="270">
        <f>IF(ISNUMBER('Keramzītbetona bl.'!E22),'Keramzītbetona bl.'!D22,"")</f>
      </c>
      <c r="E65" s="270">
        <f>IF(ISNUMBER('Keramzītbetona bl.'!E22),'Keramzītbetona bl.'!E22,"")</f>
      </c>
      <c r="F65" s="270">
        <f>IF(ISNUMBER('Keramzītbetona bl.'!E22),'Keramzītbetona bl.'!F22,"")</f>
      </c>
      <c r="G65" s="271">
        <f>IF(ISTEXT('Keramzītbetona bl.'!G22),'Keramzītbetona bl.'!G22,"")</f>
      </c>
      <c r="H65" s="272">
        <f t="shared" si="1"/>
      </c>
    </row>
    <row r="66" spans="1:8" s="220" customFormat="1" ht="15">
      <c r="A66" s="269">
        <f>IF(ISNUMBER('Keramzītbetona bl.'!E23),'Keramzītbetona bl.'!A23,"")</f>
      </c>
      <c r="B66" s="269">
        <f>IF(ISNUMBER('Keramzītbetona bl.'!E23),'Keramzītbetona bl.'!B23,"")</f>
      </c>
      <c r="C66" s="270">
        <f>IF(ISNUMBER('Keramzītbetona bl.'!E23),'Keramzītbetona bl.'!C23,"")</f>
      </c>
      <c r="D66" s="270">
        <f>IF(ISNUMBER('Keramzītbetona bl.'!E23),'Keramzītbetona bl.'!D23,"")</f>
      </c>
      <c r="E66" s="270">
        <f>IF(ISNUMBER('Keramzītbetona bl.'!E23),'Keramzītbetona bl.'!E23,"")</f>
      </c>
      <c r="F66" s="270">
        <f>IF(ISNUMBER('Keramzītbetona bl.'!E23),'Keramzītbetona bl.'!F23,"")</f>
      </c>
      <c r="G66" s="271">
        <f>IF(ISTEXT('Keramzītbetona bl.'!G23),'Keramzītbetona bl.'!G23,"")</f>
      </c>
      <c r="H66" s="272">
        <f t="shared" si="1"/>
      </c>
    </row>
    <row r="67" spans="1:8" s="220" customFormat="1" ht="15">
      <c r="A67" s="269">
        <f>IF(ISNUMBER('Keramzītbetona bl.'!E24),'Keramzītbetona bl.'!A24,"")</f>
      </c>
      <c r="B67" s="269">
        <f>IF(ISNUMBER('Keramzītbetona bl.'!E24),'Keramzītbetona bl.'!B24,"")</f>
      </c>
      <c r="C67" s="270">
        <f>IF(ISNUMBER('Keramzītbetona bl.'!E24),'Keramzītbetona bl.'!C24,"")</f>
      </c>
      <c r="D67" s="270">
        <f>IF(ISNUMBER('Keramzītbetona bl.'!E24),'Keramzītbetona bl.'!D24,"")</f>
      </c>
      <c r="E67" s="270">
        <f>IF(ISNUMBER('Keramzītbetona bl.'!E24),'Keramzītbetona bl.'!E24,"")</f>
      </c>
      <c r="F67" s="270">
        <f>IF(ISNUMBER('Keramzītbetona bl.'!E24),'Keramzītbetona bl.'!F24,"")</f>
      </c>
      <c r="G67" s="271">
        <f>IF(ISTEXT('Keramzītbetona bl.'!G24),'Keramzītbetona bl.'!G24,"")</f>
      </c>
      <c r="H67" s="272">
        <f t="shared" si="1"/>
      </c>
    </row>
    <row r="68" spans="1:8" s="220" customFormat="1" ht="15">
      <c r="A68" s="269">
        <f>IF(ISNUMBER('Keramzītbetona bl.'!E25),'Keramzītbetona bl.'!A25,"")</f>
      </c>
      <c r="B68" s="269">
        <f>IF(ISNUMBER('Keramzītbetona bl.'!E25),'Keramzītbetona bl.'!B25,"")</f>
      </c>
      <c r="C68" s="270">
        <f>IF(ISNUMBER('Keramzītbetona bl.'!E25),'Keramzītbetona bl.'!C25,"")</f>
      </c>
      <c r="D68" s="270">
        <f>IF(ISNUMBER('Keramzītbetona bl.'!E25),'Keramzītbetona bl.'!D25,"")</f>
      </c>
      <c r="E68" s="270">
        <f>IF(ISNUMBER('Keramzītbetona bl.'!E25),'Keramzītbetona bl.'!E25,"")</f>
      </c>
      <c r="F68" s="270">
        <f>IF(ISNUMBER('Keramzītbetona bl.'!E25),'Keramzītbetona bl.'!F25,"")</f>
      </c>
      <c r="G68" s="271">
        <f>IF(ISTEXT('Keramzītbetona bl.'!G25),'Keramzītbetona bl.'!G25,"")</f>
      </c>
      <c r="H68" s="272">
        <f t="shared" si="1"/>
      </c>
    </row>
    <row r="69" spans="1:8" s="220" customFormat="1" ht="15">
      <c r="A69" s="269">
        <f>IF(ISNUMBER('Keramzītbetona bl.'!E26),'Keramzītbetona bl.'!A26,"")</f>
      </c>
      <c r="B69" s="269">
        <f>IF(ISNUMBER('Keramzītbetona bl.'!E26),'Keramzītbetona bl.'!B26,"")</f>
      </c>
      <c r="C69" s="270">
        <f>IF(ISNUMBER('Keramzītbetona bl.'!E26),'Keramzītbetona bl.'!C26,"")</f>
      </c>
      <c r="D69" s="270">
        <f>IF(ISNUMBER('Keramzītbetona bl.'!E26),'Keramzītbetona bl.'!D26,"")</f>
      </c>
      <c r="E69" s="270">
        <f>IF(ISNUMBER('Keramzītbetona bl.'!E26),'Keramzītbetona bl.'!E26,"")</f>
      </c>
      <c r="F69" s="270">
        <f>IF(ISNUMBER('Keramzītbetona bl.'!E26),'Keramzītbetona bl.'!F26,"")</f>
      </c>
      <c r="G69" s="271">
        <f>IF(ISTEXT('Keramzītbetona bl.'!G26),'Keramzītbetona bl.'!G26,"")</f>
      </c>
      <c r="H69" s="272">
        <f t="shared" si="1"/>
      </c>
    </row>
    <row r="70" spans="1:8" s="220" customFormat="1" ht="15">
      <c r="A70" s="269">
        <f>IF(ISNUMBER('Keramzītbetona bl.'!E27),'Keramzītbetona bl.'!A27,"")</f>
      </c>
      <c r="B70" s="269">
        <f>IF(ISNUMBER('Keramzītbetona bl.'!E27),'Keramzītbetona bl.'!B27,"")</f>
      </c>
      <c r="C70" s="270">
        <f>IF(ISNUMBER('Keramzītbetona bl.'!E27),'Keramzītbetona bl.'!C27,"")</f>
      </c>
      <c r="D70" s="270">
        <f>IF(ISNUMBER('Keramzītbetona bl.'!E27),'Keramzītbetona bl.'!D27,"")</f>
      </c>
      <c r="E70" s="270">
        <f>IF(ISNUMBER('Keramzītbetona bl.'!E27),'Keramzītbetona bl.'!E27,"")</f>
      </c>
      <c r="F70" s="270">
        <f>IF(ISNUMBER('Keramzītbetona bl.'!E27),'Keramzītbetona bl.'!F27,"")</f>
      </c>
      <c r="G70" s="271">
        <f>IF(ISTEXT('Keramzītbetona bl.'!G27),'Keramzītbetona bl.'!G27,"")</f>
      </c>
      <c r="H70" s="272">
        <f t="shared" si="1"/>
      </c>
    </row>
    <row r="71" spans="1:8" s="220" customFormat="1" ht="15">
      <c r="A71" s="269">
        <f>IF(ISNUMBER('Keramzītbetona bl.'!E28),'Keramzītbetona bl.'!A28,"")</f>
      </c>
      <c r="B71" s="269">
        <f>IF(ISNUMBER('Keramzītbetona bl.'!E28),'Keramzītbetona bl.'!B28,"")</f>
      </c>
      <c r="C71" s="270">
        <f>IF(ISNUMBER('Keramzītbetona bl.'!E28),'Keramzītbetona bl.'!C28,"")</f>
      </c>
      <c r="D71" s="270">
        <f>IF(ISNUMBER('Keramzītbetona bl.'!E28),'Keramzītbetona bl.'!D28,"")</f>
      </c>
      <c r="E71" s="270">
        <f>IF(ISNUMBER('Keramzītbetona bl.'!E28),'Keramzītbetona bl.'!E28,"")</f>
      </c>
      <c r="F71" s="270">
        <f>IF(ISNUMBER('Keramzītbetona bl.'!E28),'Keramzītbetona bl.'!F28,"")</f>
      </c>
      <c r="G71" s="271">
        <f>IF(ISTEXT('Keramzītbetona bl.'!G28),'Keramzītbetona bl.'!G28,"")</f>
      </c>
      <c r="H71" s="272">
        <f t="shared" si="1"/>
      </c>
    </row>
    <row r="72" spans="1:8" s="220" customFormat="1" ht="15">
      <c r="A72" s="269">
        <f>IF(ISNUMBER('Keramzītbetona bl.'!E29),'Keramzītbetona bl.'!A29,"")</f>
      </c>
      <c r="B72" s="269">
        <f>IF(ISNUMBER('Keramzītbetona bl.'!E29),'Keramzītbetona bl.'!B29,"")</f>
      </c>
      <c r="C72" s="270">
        <f>IF(ISNUMBER('Keramzītbetona bl.'!E29),'Keramzītbetona bl.'!C29,"")</f>
      </c>
      <c r="D72" s="270">
        <f>IF(ISNUMBER('Keramzītbetona bl.'!E29),'Keramzītbetona bl.'!D29,"")</f>
      </c>
      <c r="E72" s="270">
        <f>IF(ISNUMBER('Keramzītbetona bl.'!E29),'Keramzītbetona bl.'!E29,"")</f>
      </c>
      <c r="F72" s="270">
        <f>IF(ISNUMBER('Keramzītbetona bl.'!E29),'Keramzītbetona bl.'!F29,"")</f>
      </c>
      <c r="G72" s="271">
        <f>IF(ISTEXT('Keramzītbetona bl.'!G29),'Keramzītbetona bl.'!G29,"")</f>
      </c>
      <c r="H72" s="272">
        <f t="shared" si="1"/>
      </c>
    </row>
    <row r="73" spans="1:8" s="220" customFormat="1" ht="15">
      <c r="A73" s="269">
        <f>IF(ISNUMBER('Keramzītbetona bl.'!E30),'Keramzītbetona bl.'!A30,"")</f>
      </c>
      <c r="B73" s="269">
        <f>IF(ISNUMBER('Keramzītbetona bl.'!E30),'Keramzītbetona bl.'!B30,"")</f>
      </c>
      <c r="C73" s="270">
        <f>IF(ISNUMBER('Keramzītbetona bl.'!E30),'Keramzītbetona bl.'!C30,"")</f>
      </c>
      <c r="D73" s="270">
        <f>IF(ISNUMBER('Keramzītbetona bl.'!E30),'Keramzītbetona bl.'!D30,"")</f>
      </c>
      <c r="E73" s="270">
        <f>IF(ISNUMBER('Keramzītbetona bl.'!E30),'Keramzītbetona bl.'!E30,"")</f>
      </c>
      <c r="F73" s="270">
        <f>IF(ISNUMBER('Keramzītbetona bl.'!E30),'Keramzītbetona bl.'!F30,"")</f>
      </c>
      <c r="G73" s="271">
        <f>IF(ISTEXT('Keramzītbetona bl.'!G30),'Keramzītbetona bl.'!G30,"")</f>
      </c>
      <c r="H73" s="272">
        <f t="shared" si="1"/>
      </c>
    </row>
    <row r="74" spans="1:8" s="220" customFormat="1" ht="15">
      <c r="A74" s="269">
        <f>IF(ISNUMBER('Keramzītbetona bl.'!E31),'Keramzītbetona bl.'!A31,"")</f>
      </c>
      <c r="B74" s="269">
        <f>IF(ISNUMBER('Keramzītbetona bl.'!E31),'Keramzītbetona bl.'!B31,"")</f>
      </c>
      <c r="C74" s="270">
        <f>IF(ISNUMBER('Keramzītbetona bl.'!E31),'Keramzītbetona bl.'!C31,"")</f>
      </c>
      <c r="D74" s="270">
        <f>IF(ISNUMBER('Keramzītbetona bl.'!E31),'Keramzītbetona bl.'!D31,"")</f>
      </c>
      <c r="E74" s="270">
        <f>IF(ISNUMBER('Keramzītbetona bl.'!E31),'Keramzītbetona bl.'!E31,"")</f>
      </c>
      <c r="F74" s="270">
        <f>IF(ISNUMBER('Keramzītbetona bl.'!E31),'Keramzītbetona bl.'!F31,"")</f>
      </c>
      <c r="G74" s="271">
        <f>IF(ISTEXT('Keramzītbetona bl.'!G31),'Keramzītbetona bl.'!G31,"")</f>
      </c>
      <c r="H74" s="272">
        <f t="shared" si="1"/>
      </c>
    </row>
    <row r="75" spans="1:8" s="220" customFormat="1" ht="15">
      <c r="A75" s="269">
        <f>IF(ISNUMBER('Keramzītbetona bl.'!E32),'Keramzītbetona bl.'!A32,"")</f>
      </c>
      <c r="B75" s="269">
        <f>IF(ISNUMBER('Keramzītbetona bl.'!E32),'Keramzītbetona bl.'!B32,"")</f>
      </c>
      <c r="C75" s="270">
        <f>IF(ISNUMBER('Keramzītbetona bl.'!E32),'Keramzītbetona bl.'!C32,"")</f>
      </c>
      <c r="D75" s="270">
        <f>IF(ISNUMBER('Keramzītbetona bl.'!E32),'Keramzītbetona bl.'!D32,"")</f>
      </c>
      <c r="E75" s="270">
        <f>IF(ISNUMBER('Keramzītbetona bl.'!E32),'Keramzītbetona bl.'!E32,"")</f>
      </c>
      <c r="F75" s="270">
        <f>IF(ISNUMBER('Keramzītbetona bl.'!E32),'Keramzītbetona bl.'!F32,"")</f>
      </c>
      <c r="G75" s="271">
        <f>IF(ISTEXT('Keramzītbetona bl.'!G32),'Keramzītbetona bl.'!G32,"")</f>
      </c>
      <c r="H75" s="272">
        <f t="shared" si="1"/>
      </c>
    </row>
    <row r="76" spans="1:8" s="220" customFormat="1" ht="15">
      <c r="A76" s="269">
        <f>IF(ISNUMBER('Keramzītbetona bl.'!E33),'Keramzītbetona bl.'!A33,"")</f>
      </c>
      <c r="B76" s="269">
        <f>IF(ISNUMBER('Keramzītbetona bl.'!E33),'Keramzītbetona bl.'!B33,"")</f>
      </c>
      <c r="C76" s="270">
        <f>IF(ISNUMBER('Keramzītbetona bl.'!E33),'Keramzītbetona bl.'!C33,"")</f>
      </c>
      <c r="D76" s="270">
        <f>IF(ISNUMBER('Keramzītbetona bl.'!E33),'Keramzītbetona bl.'!D33,"")</f>
      </c>
      <c r="E76" s="270">
        <f>IF(ISNUMBER('Keramzītbetona bl.'!E33),'Keramzītbetona bl.'!E33,"")</f>
      </c>
      <c r="F76" s="270">
        <f>IF(ISNUMBER('Keramzītbetona bl.'!E33),'Keramzītbetona bl.'!F33,"")</f>
      </c>
      <c r="G76" s="271">
        <f>IF(ISTEXT('Keramzītbetona bl.'!G33),'Keramzītbetona bl.'!G33,"")</f>
      </c>
      <c r="H76" s="272">
        <f t="shared" si="1"/>
      </c>
    </row>
    <row r="77" spans="1:8" s="220" customFormat="1" ht="15">
      <c r="A77" s="269">
        <f>IF(ISNUMBER('Keramzītbetona bl.'!E34),'Keramzītbetona bl.'!A34,"")</f>
      </c>
      <c r="B77" s="269">
        <f>IF(ISNUMBER('Keramzītbetona bl.'!E34),'Keramzītbetona bl.'!B34,"")</f>
      </c>
      <c r="C77" s="270">
        <f>IF(ISNUMBER('Keramzītbetona bl.'!E34),'Keramzītbetona bl.'!C34,"")</f>
      </c>
      <c r="D77" s="270">
        <f>IF(ISNUMBER('Keramzītbetona bl.'!E34),'Keramzītbetona bl.'!D34,"")</f>
      </c>
      <c r="E77" s="270">
        <f>IF(ISNUMBER('Keramzītbetona bl.'!E34),'Keramzītbetona bl.'!E34,"")</f>
      </c>
      <c r="F77" s="270">
        <f>IF(ISNUMBER('Keramzītbetona bl.'!E34),'Keramzītbetona bl.'!F34,"")</f>
      </c>
      <c r="G77" s="271">
        <f>IF(ISTEXT('Keramzītbetona bl.'!G34),'Keramzītbetona bl.'!G34,"")</f>
      </c>
      <c r="H77" s="272">
        <f t="shared" si="1"/>
      </c>
    </row>
    <row r="78" spans="1:8" s="220" customFormat="1" ht="15">
      <c r="A78" s="269">
        <f>IF(ISNUMBER('Keramzītbetona bl.'!E35),'Keramzītbetona bl.'!A35,"")</f>
      </c>
      <c r="B78" s="269">
        <f>IF(ISNUMBER('Keramzītbetona bl.'!E35),'Keramzītbetona bl.'!B35,"")</f>
      </c>
      <c r="C78" s="270">
        <f>IF(ISNUMBER('Keramzītbetona bl.'!E35),'Keramzītbetona bl.'!C35,"")</f>
      </c>
      <c r="D78" s="270">
        <f>IF(ISNUMBER('Keramzītbetona bl.'!E35),'Keramzītbetona bl.'!D35,"")</f>
      </c>
      <c r="E78" s="270">
        <f>IF(ISNUMBER('Keramzītbetona bl.'!E35),'Keramzītbetona bl.'!E35,"")</f>
      </c>
      <c r="F78" s="270">
        <f>IF(ISNUMBER('Keramzītbetona bl.'!E35),'Keramzītbetona bl.'!F35,"")</f>
      </c>
      <c r="G78" s="271">
        <f>IF(ISTEXT('Keramzītbetona bl.'!G35),'Keramzītbetona bl.'!G35,"")</f>
      </c>
      <c r="H78" s="272">
        <f t="shared" si="1"/>
      </c>
    </row>
    <row r="79" spans="1:8" s="220" customFormat="1" ht="15">
      <c r="A79" s="269">
        <f>IF(ISNUMBER('Keramzītbetona bl.'!E36),'Keramzītbetona bl.'!A36,"")</f>
      </c>
      <c r="B79" s="269">
        <f>IF(ISNUMBER('Keramzītbetona bl.'!E36),'Keramzītbetona bl.'!B36,"")</f>
      </c>
      <c r="C79" s="270">
        <f>IF(ISNUMBER('Keramzītbetona bl.'!E36),'Keramzītbetona bl.'!C36,"")</f>
      </c>
      <c r="D79" s="270">
        <f>IF(ISNUMBER('Keramzītbetona bl.'!E36),'Keramzītbetona bl.'!D36,"")</f>
      </c>
      <c r="E79" s="270">
        <f>IF(ISNUMBER('Keramzītbetona bl.'!E36),'Keramzītbetona bl.'!E36,"")</f>
      </c>
      <c r="F79" s="270">
        <f>IF(ISNUMBER('Keramzītbetona bl.'!E36),'Keramzītbetona bl.'!F36,"")</f>
      </c>
      <c r="G79" s="271">
        <f>IF(ISTEXT('Keramzītbetona bl.'!G36),'Keramzītbetona bl.'!G36,"")</f>
      </c>
      <c r="H79" s="272">
        <f t="shared" si="1"/>
      </c>
    </row>
    <row r="80" spans="1:8" s="220" customFormat="1" ht="15">
      <c r="A80" s="269">
        <f>IF(ISNUMBER('Keramzītbetona bl.'!E37),'Keramzītbetona bl.'!A37,"")</f>
      </c>
      <c r="B80" s="269">
        <f>IF(ISNUMBER('Keramzītbetona bl.'!E37),'Keramzītbetona bl.'!B37,"")</f>
      </c>
      <c r="C80" s="270">
        <f>IF(ISNUMBER('Keramzītbetona bl.'!E37),'Keramzītbetona bl.'!C37,"")</f>
      </c>
      <c r="D80" s="270">
        <f>IF(ISNUMBER('Keramzītbetona bl.'!E37),'Keramzītbetona bl.'!D37,"")</f>
      </c>
      <c r="E80" s="270">
        <f>IF(ISNUMBER('Keramzītbetona bl.'!E37),'Keramzītbetona bl.'!E37,"")</f>
      </c>
      <c r="F80" s="270">
        <f>IF(ISNUMBER('Keramzītbetona bl.'!E37),'Keramzītbetona bl.'!F37,"")</f>
      </c>
      <c r="G80" s="271">
        <f>IF(ISTEXT('Keramzītbetona bl.'!G37),'Keramzītbetona bl.'!G37,"")</f>
      </c>
      <c r="H80" s="272">
        <f t="shared" si="1"/>
      </c>
    </row>
    <row r="81" spans="1:8" ht="15">
      <c r="A81" s="269"/>
      <c r="B81" s="269"/>
      <c r="C81" s="270"/>
      <c r="D81" s="270"/>
      <c r="E81" s="270"/>
      <c r="F81" s="270"/>
      <c r="G81" s="271"/>
      <c r="H81" s="272">
        <f t="shared" si="1"/>
      </c>
    </row>
    <row r="82" spans="1:8" ht="15">
      <c r="A82" s="269">
        <f>IF(ISNUMBER('Inertie mat.'!E3),'Inertie mat.'!A3,"")</f>
      </c>
      <c r="B82" s="269">
        <f>IF(ISNUMBER('Inertie mat.'!E3),'Inertie mat.'!B3,"")</f>
      </c>
      <c r="C82" s="270">
        <f>IF(ISNUMBER('Inertie mat.'!E3),'Inertie mat.'!C3,"")</f>
      </c>
      <c r="D82" s="270">
        <f>IF(ISNUMBER('Inertie mat.'!E3),'Inertie mat.'!D3,"")</f>
      </c>
      <c r="E82" s="270">
        <f>IF(ISNUMBER('Inertie mat.'!E3),'Inertie mat.'!E3,"")</f>
      </c>
      <c r="F82" s="270">
        <f>IF(ISNUMBER('Inertie mat.'!E3),'Inertie mat.'!F3,"")</f>
      </c>
      <c r="G82" s="271">
        <f>IF(ISTEXT('Inertie mat.'!E3),'Inertie mat.'!G3,"")</f>
      </c>
      <c r="H82" s="272">
        <f t="shared" si="1"/>
      </c>
    </row>
    <row r="83" spans="1:8" ht="15">
      <c r="A83" s="269">
        <f>IF(ISNUMBER('Inertie mat.'!E4),'Inertie mat.'!A4,"")</f>
      </c>
      <c r="B83" s="269">
        <f>IF(ISNUMBER('Inertie mat.'!E4),'Inertie mat.'!B4,"")</f>
      </c>
      <c r="C83" s="270">
        <f>IF(ISNUMBER('Inertie mat.'!E4),'Inertie mat.'!C4,"")</f>
      </c>
      <c r="D83" s="270">
        <f>IF(ISNUMBER('Inertie mat.'!E4),'Inertie mat.'!D4,"")</f>
      </c>
      <c r="E83" s="270">
        <f>IF(ISNUMBER('Inertie mat.'!E4),'Inertie mat.'!E4,"")</f>
      </c>
      <c r="F83" s="270">
        <f>IF(ISNUMBER('Inertie mat.'!E4),'Inertie mat.'!F4,"")</f>
      </c>
      <c r="G83" s="271">
        <f>IF(ISTEXT('Inertie mat.'!G4),'Inertie mat.'!G4,"")</f>
      </c>
      <c r="H83" s="272">
        <f t="shared" si="1"/>
      </c>
    </row>
    <row r="84" spans="1:8" ht="15">
      <c r="A84" s="269">
        <f>IF(ISNUMBER('Inertie mat.'!E5),'Inertie mat.'!A5,"")</f>
      </c>
      <c r="B84" s="269">
        <f>IF(ISNUMBER('Inertie mat.'!E5),'Inertie mat.'!B5,"")</f>
      </c>
      <c r="C84" s="270">
        <f>IF(ISNUMBER('Inertie mat.'!E5),'Inertie mat.'!C5,"")</f>
      </c>
      <c r="D84" s="270">
        <f>IF(ISNUMBER('Inertie mat.'!E5),'Inertie mat.'!D5,"")</f>
      </c>
      <c r="E84" s="270">
        <f>IF(ISNUMBER('Inertie mat.'!E5),'Inertie mat.'!E5,"")</f>
      </c>
      <c r="F84" s="270">
        <f>IF(ISNUMBER('Inertie mat.'!E5),'Inertie mat.'!F5,"")</f>
      </c>
      <c r="G84" s="271">
        <f>IF(ISTEXT('Inertie mat.'!G5),'Inertie mat.'!G5,"")</f>
      </c>
      <c r="H84" s="272">
        <f t="shared" si="1"/>
      </c>
    </row>
    <row r="85" spans="1:8" ht="15">
      <c r="A85" s="269">
        <f>IF(ISNUMBER('Inertie mat.'!E6),'Inertie mat.'!A6,"")</f>
      </c>
      <c r="B85" s="269">
        <f>IF(ISNUMBER('Inertie mat.'!E6),'Inertie mat.'!B6,"")</f>
      </c>
      <c r="C85" s="270">
        <f>IF(ISNUMBER('Inertie mat.'!E6),'Inertie mat.'!C6,"")</f>
      </c>
      <c r="D85" s="270">
        <f>IF(ISNUMBER('Inertie mat.'!E6),'Inertie mat.'!D6,"")</f>
      </c>
      <c r="E85" s="270">
        <f>IF(ISNUMBER('Inertie mat.'!E6),'Inertie mat.'!E6,"")</f>
      </c>
      <c r="F85" s="270">
        <f>IF(ISNUMBER('Inertie mat.'!E6),'Inertie mat.'!F6,"")</f>
      </c>
      <c r="G85" s="271">
        <f>IF(ISTEXT('Inertie mat.'!G6),'Inertie mat.'!G6,"")</f>
      </c>
      <c r="H85" s="272">
        <f t="shared" si="1"/>
      </c>
    </row>
    <row r="86" spans="1:8" ht="15">
      <c r="A86" s="269">
        <f>IF(ISNUMBER('Inertie mat.'!E7),'Inertie mat.'!A7,"")</f>
      </c>
      <c r="B86" s="269">
        <f>IF(ISNUMBER('Inertie mat.'!E7),'Inertie mat.'!B7,"")</f>
      </c>
      <c r="C86" s="270">
        <f>IF(ISNUMBER('Inertie mat.'!E7),'Inertie mat.'!C7,"")</f>
      </c>
      <c r="D86" s="270">
        <f>IF(ISNUMBER('Inertie mat.'!E7),'Inertie mat.'!D7,"")</f>
      </c>
      <c r="E86" s="270">
        <f>IF(ISNUMBER('Inertie mat.'!E7),'Inertie mat.'!E7,"")</f>
      </c>
      <c r="F86" s="270">
        <f>IF(ISNUMBER('Inertie mat.'!E7),'Inertie mat.'!F7,"")</f>
      </c>
      <c r="G86" s="271">
        <f>IF(ISTEXT('Inertie mat.'!G7),'Inertie mat.'!G7,"")</f>
      </c>
      <c r="H86" s="272">
        <f t="shared" si="1"/>
      </c>
    </row>
    <row r="87" spans="1:8" ht="15">
      <c r="A87" s="269">
        <f>IF(ISNUMBER('Inertie mat.'!E8),'Inertie mat.'!A8,"")</f>
      </c>
      <c r="B87" s="269">
        <f>IF(ISNUMBER('Inertie mat.'!E8),'Inertie mat.'!B8,"")</f>
      </c>
      <c r="C87" s="270">
        <f>IF(ISNUMBER('Inertie mat.'!E8),'Inertie mat.'!C8,"")</f>
      </c>
      <c r="D87" s="270">
        <f>IF(ISNUMBER('Inertie mat.'!E8),'Inertie mat.'!D8,"")</f>
      </c>
      <c r="E87" s="270">
        <f>IF(ISNUMBER('Inertie mat.'!E8),'Inertie mat.'!E8,"")</f>
      </c>
      <c r="F87" s="270">
        <f>IF(ISNUMBER('Inertie mat.'!E8),'Inertie mat.'!F8,"")</f>
      </c>
      <c r="G87" s="271">
        <f>IF(ISTEXT('Inertie mat.'!G8),'Inertie mat.'!G8,"")</f>
      </c>
      <c r="H87" s="272">
        <f t="shared" si="1"/>
      </c>
    </row>
    <row r="88" spans="1:8" ht="15">
      <c r="A88" s="269">
        <f>IF(ISNUMBER('Inertie mat.'!E9),'Inertie mat.'!A9,"")</f>
      </c>
      <c r="B88" s="269">
        <f>IF(ISNUMBER('Inertie mat.'!E9),'Inertie mat.'!B9,"")</f>
      </c>
      <c r="C88" s="270">
        <f>IF(ISNUMBER('Inertie mat.'!E9),'Inertie mat.'!C9,"")</f>
      </c>
      <c r="D88" s="270">
        <f>IF(ISNUMBER('Inertie mat.'!E9),'Inertie mat.'!D9,"")</f>
      </c>
      <c r="E88" s="270">
        <f>IF(ISNUMBER('Inertie mat.'!E9),'Inertie mat.'!E9,"")</f>
      </c>
      <c r="F88" s="270">
        <f>IF(ISNUMBER('Inertie mat.'!E9),'Inertie mat.'!F9,"")</f>
      </c>
      <c r="G88" s="271">
        <f>IF(ISTEXT('Inertie mat.'!G9),'Inertie mat.'!G9,"")</f>
      </c>
      <c r="H88" s="272">
        <f t="shared" si="1"/>
      </c>
    </row>
    <row r="89" spans="1:8" ht="15">
      <c r="A89" s="269">
        <f>IF(ISNUMBER('Inertie mat.'!E10),'Inertie mat.'!A10,"")</f>
      </c>
      <c r="B89" s="269">
        <f>IF(ISNUMBER('Inertie mat.'!E10),'Inertie mat.'!B10,"")</f>
      </c>
      <c r="C89" s="270">
        <f>IF(ISNUMBER('Inertie mat.'!E10),'Inertie mat.'!C10,"")</f>
      </c>
      <c r="D89" s="270">
        <f>IF(ISNUMBER('Inertie mat.'!E10),'Inertie mat.'!D10,"")</f>
      </c>
      <c r="E89" s="270">
        <f>IF(ISNUMBER('Inertie mat.'!E10),'Inertie mat.'!E10,"")</f>
      </c>
      <c r="F89" s="270">
        <f>IF(ISNUMBER('Inertie mat.'!E10),'Inertie mat.'!F10,"")</f>
      </c>
      <c r="G89" s="271">
        <f>IF(ISTEXT('Inertie mat.'!G10),'Inertie mat.'!G10,"")</f>
      </c>
      <c r="H89" s="272">
        <f t="shared" si="1"/>
      </c>
    </row>
    <row r="90" spans="1:8" ht="15">
      <c r="A90" s="269">
        <f>IF(ISNUMBER('Inertie mat.'!E11),'Inertie mat.'!A11,"")</f>
      </c>
      <c r="B90" s="269">
        <f>IF(ISNUMBER('Inertie mat.'!E11),'Inertie mat.'!B11,"")</f>
      </c>
      <c r="C90" s="270">
        <f>IF(ISNUMBER('Inertie mat.'!E11),'Inertie mat.'!C11,"")</f>
      </c>
      <c r="D90" s="270">
        <f>IF(ISNUMBER('Inertie mat.'!E11),'Inertie mat.'!D11,"")</f>
      </c>
      <c r="E90" s="270">
        <f>IF(ISNUMBER('Inertie mat.'!E11),'Inertie mat.'!E11,"")</f>
      </c>
      <c r="F90" s="270">
        <f>IF(ISNUMBER('Inertie mat.'!E11),'Inertie mat.'!F11,"")</f>
      </c>
      <c r="G90" s="271">
        <f>IF(ISTEXT('Inertie mat.'!G11),'Inertie mat.'!G11,"")</f>
      </c>
      <c r="H90" s="272">
        <f t="shared" si="1"/>
      </c>
    </row>
    <row r="91" spans="1:8" ht="15">
      <c r="A91" s="269">
        <f>IF(ISNUMBER('Inertie mat.'!E12),'Inertie mat.'!A12,"")</f>
      </c>
      <c r="B91" s="269">
        <f>IF(ISNUMBER('Inertie mat.'!E12),'Inertie mat.'!B12,"")</f>
      </c>
      <c r="C91" s="270">
        <f>IF(ISNUMBER('Inertie mat.'!E12),'Inertie mat.'!C12,"")</f>
      </c>
      <c r="D91" s="270">
        <f>IF(ISNUMBER('Inertie mat.'!E12),'Inertie mat.'!D12,"")</f>
      </c>
      <c r="E91" s="270">
        <f>IF(ISNUMBER('Inertie mat.'!E12),'Inertie mat.'!E12,"")</f>
      </c>
      <c r="F91" s="270">
        <f>IF(ISNUMBER('Inertie mat.'!E12),'Inertie mat.'!F12,"")</f>
      </c>
      <c r="G91" s="271">
        <f>IF(ISTEXT('Inertie mat.'!G12),'Inertie mat.'!G12,"")</f>
      </c>
      <c r="H91" s="272">
        <f t="shared" si="1"/>
      </c>
    </row>
    <row r="92" spans="1:8" ht="15">
      <c r="A92" s="269">
        <f>IF(ISNUMBER('Inertie mat.'!E13),'Inertie mat.'!A13,"")</f>
      </c>
      <c r="B92" s="269">
        <f>IF(ISNUMBER('Inertie mat.'!E13),'Inertie mat.'!B13,"")</f>
      </c>
      <c r="C92" s="270">
        <f>IF(ISNUMBER('Inertie mat.'!E13),'Inertie mat.'!C13,"")</f>
      </c>
      <c r="D92" s="270">
        <f>IF(ISNUMBER('Inertie mat.'!E13),'Inertie mat.'!D13,"")</f>
      </c>
      <c r="E92" s="270">
        <f>IF(ISNUMBER('Inertie mat.'!E13),'Inertie mat.'!E13,"")</f>
      </c>
      <c r="F92" s="270">
        <f>IF(ISNUMBER('Inertie mat.'!E13),'Inertie mat.'!F13,"")</f>
      </c>
      <c r="G92" s="271">
        <f>IF(ISTEXT('Inertie mat.'!G13),'Inertie mat.'!G13,"")</f>
      </c>
      <c r="H92" s="272">
        <f t="shared" si="1"/>
      </c>
    </row>
    <row r="93" spans="1:8" ht="15">
      <c r="A93" s="269">
        <f>IF(ISNUMBER('Inertie mat.'!E14),'Inertie mat.'!A14,"")</f>
      </c>
      <c r="B93" s="269">
        <f>IF(ISNUMBER('Inertie mat.'!E14),'Inertie mat.'!B14,"")</f>
      </c>
      <c r="C93" s="270">
        <f>IF(ISNUMBER('Inertie mat.'!E14),'Inertie mat.'!C14,"")</f>
      </c>
      <c r="D93" s="270">
        <f>IF(ISNUMBER('Inertie mat.'!E14),'Inertie mat.'!D14,"")</f>
      </c>
      <c r="E93" s="270">
        <f>IF(ISNUMBER('Inertie mat.'!E14),'Inertie mat.'!E14,"")</f>
      </c>
      <c r="F93" s="270">
        <f>IF(ISNUMBER('Inertie mat.'!E14),'Inertie mat.'!F14,"")</f>
      </c>
      <c r="G93" s="271">
        <f>IF(ISTEXT('Inertie mat.'!G14),'Inertie mat.'!G14,"")</f>
      </c>
      <c r="H93" s="272">
        <f t="shared" si="1"/>
      </c>
    </row>
    <row r="94" spans="1:8" ht="15">
      <c r="A94" s="269">
        <f>IF(ISNUMBER('Inertie mat.'!E15),'Inertie mat.'!A15,"")</f>
      </c>
      <c r="B94" s="269">
        <f>IF(ISNUMBER('Inertie mat.'!E15),'Inertie mat.'!B15,"")</f>
      </c>
      <c r="C94" s="270">
        <f>IF(ISNUMBER('Inertie mat.'!E15),'Inertie mat.'!C15,"")</f>
      </c>
      <c r="D94" s="270">
        <f>IF(ISNUMBER('Inertie mat.'!E15),'Inertie mat.'!D15,"")</f>
      </c>
      <c r="E94" s="270">
        <f>IF(ISNUMBER('Inertie mat.'!E15),'Inertie mat.'!E15,"")</f>
      </c>
      <c r="F94" s="270">
        <f>IF(ISNUMBER('Inertie mat.'!E15),'Inertie mat.'!F15,"")</f>
      </c>
      <c r="G94" s="271">
        <f>IF(ISTEXT('Inertie mat.'!G15),'Inertie mat.'!G15,"")</f>
      </c>
      <c r="H94" s="272">
        <f t="shared" si="1"/>
      </c>
    </row>
    <row r="95" spans="1:8" ht="15">
      <c r="A95" s="269">
        <f>IF(ISNUMBER('Inertie mat.'!E16),'Inertie mat.'!A16,"")</f>
      </c>
      <c r="B95" s="269">
        <f>IF(ISNUMBER('Inertie mat.'!E16),'Inertie mat.'!B16,"")</f>
      </c>
      <c r="C95" s="270">
        <f>IF(ISNUMBER('Inertie mat.'!E16),'Inertie mat.'!C16,"")</f>
      </c>
      <c r="D95" s="270">
        <f>IF(ISNUMBER('Inertie mat.'!E16),'Inertie mat.'!D16,"")</f>
      </c>
      <c r="E95" s="270">
        <f>IF(ISNUMBER('Inertie mat.'!E16),'Inertie mat.'!E16,"")</f>
      </c>
      <c r="F95" s="270">
        <f>IF(ISNUMBER('Inertie mat.'!E16),'Inertie mat.'!F16,"")</f>
      </c>
      <c r="G95" s="271">
        <f>IF(ISTEXT('Inertie mat.'!G16),'Inertie mat.'!G16,"")</f>
      </c>
      <c r="H95" s="272">
        <f t="shared" si="1"/>
      </c>
    </row>
    <row r="96" spans="1:8" ht="15">
      <c r="A96" s="269">
        <f>IF(ISNUMBER('Inertie mat.'!E17),'Inertie mat.'!A17,"")</f>
      </c>
      <c r="B96" s="269">
        <f>IF(ISNUMBER('Inertie mat.'!E17),'Inertie mat.'!B17,"")</f>
      </c>
      <c r="C96" s="270">
        <f>IF(ISNUMBER('Inertie mat.'!E17),'Inertie mat.'!C17,"")</f>
      </c>
      <c r="D96" s="270">
        <f>IF(ISNUMBER('Inertie mat.'!E17),'Inertie mat.'!D17,"")</f>
      </c>
      <c r="E96" s="270">
        <f>IF(ISNUMBER('Inertie mat.'!E17),'Inertie mat.'!E17,"")</f>
      </c>
      <c r="F96" s="270">
        <f>IF(ISNUMBER('Inertie mat.'!E17),'Inertie mat.'!F17,"")</f>
      </c>
      <c r="G96" s="271">
        <f>IF(ISTEXT('Inertie mat.'!G17),'Inertie mat.'!G17,"")</f>
      </c>
      <c r="H96" s="272">
        <f t="shared" si="1"/>
      </c>
    </row>
    <row r="97" spans="1:8" ht="15">
      <c r="A97" s="269">
        <f>IF(ISNUMBER('Inertie mat.'!E18),'Inertie mat.'!A18,"")</f>
      </c>
      <c r="B97" s="269">
        <f>IF(ISNUMBER('Inertie mat.'!E18),'Inertie mat.'!B18,"")</f>
      </c>
      <c r="C97" s="270">
        <f>IF(ISNUMBER('Inertie mat.'!E18),'Inertie mat.'!C18,"")</f>
      </c>
      <c r="D97" s="270">
        <f>IF(ISNUMBER('Inertie mat.'!E18),'Inertie mat.'!D18,"")</f>
      </c>
      <c r="E97" s="270">
        <f>IF(ISNUMBER('Inertie mat.'!E18),'Inertie mat.'!E18,"")</f>
      </c>
      <c r="F97" s="270">
        <f>IF(ISNUMBER('Inertie mat.'!E18),'Inertie mat.'!F18,"")</f>
      </c>
      <c r="G97" s="271">
        <f>IF(ISTEXT('Inertie mat.'!G18),'Inertie mat.'!G18,"")</f>
      </c>
      <c r="H97" s="272">
        <f t="shared" si="1"/>
      </c>
    </row>
    <row r="98" spans="1:8" ht="15">
      <c r="A98" s="269">
        <f>IF(ISNUMBER('Inertie mat.'!E19),'Inertie mat.'!A19,"")</f>
      </c>
      <c r="B98" s="269">
        <f>IF(ISNUMBER('Inertie mat.'!E19),'Inertie mat.'!B19,"")</f>
      </c>
      <c r="C98" s="270">
        <f>IF(ISNUMBER('Inertie mat.'!E19),'Inertie mat.'!C19,"")</f>
      </c>
      <c r="D98" s="270">
        <f>IF(ISNUMBER('Inertie mat.'!E19),'Inertie mat.'!D19,"")</f>
      </c>
      <c r="E98" s="270">
        <f>IF(ISNUMBER('Inertie mat.'!E19),'Inertie mat.'!E19,"")</f>
      </c>
      <c r="F98" s="270">
        <f>IF(ISNUMBER('Inertie mat.'!E19),'Inertie mat.'!F19,"")</f>
      </c>
      <c r="G98" s="271">
        <f>IF(ISTEXT('Inertie mat.'!G19),'Inertie mat.'!G19,"")</f>
      </c>
      <c r="H98" s="272">
        <f t="shared" si="1"/>
      </c>
    </row>
    <row r="99" spans="1:8" ht="15">
      <c r="A99" s="269">
        <f>IF(ISNUMBER('Inertie mat.'!E20),'Inertie mat.'!A20,"")</f>
      </c>
      <c r="B99" s="269">
        <f>IF(ISNUMBER('Inertie mat.'!E20),'Inertie mat.'!B20,"")</f>
      </c>
      <c r="C99" s="270">
        <f>IF(ISNUMBER('Inertie mat.'!E20),'Inertie mat.'!C20,"")</f>
      </c>
      <c r="D99" s="270">
        <f>IF(ISNUMBER('Inertie mat.'!E20),'Inertie mat.'!D20,"")</f>
      </c>
      <c r="E99" s="270">
        <f>IF(ISNUMBER('Inertie mat.'!E20),'Inertie mat.'!E20,"")</f>
      </c>
      <c r="F99" s="270">
        <f>IF(ISNUMBER('Inertie mat.'!E20),'Inertie mat.'!F20,"")</f>
      </c>
      <c r="G99" s="271">
        <f>IF(ISTEXT('Inertie mat.'!G20),'Inertie mat.'!G20,"")</f>
      </c>
      <c r="H99" s="272">
        <f t="shared" si="1"/>
      </c>
    </row>
    <row r="100" spans="1:8" ht="15">
      <c r="A100" s="269">
        <f>IF(ISNUMBER('Inertie mat.'!E21),'Inertie mat.'!A21,"")</f>
      </c>
      <c r="B100" s="269">
        <f>IF(ISNUMBER('Inertie mat.'!E21),'Inertie mat.'!B21,"")</f>
      </c>
      <c r="C100" s="270">
        <f>IF(ISNUMBER('Inertie mat.'!E21),'Inertie mat.'!C21,"")</f>
      </c>
      <c r="D100" s="270">
        <f>IF(ISNUMBER('Inertie mat.'!E21),'Inertie mat.'!D21,"")</f>
      </c>
      <c r="E100" s="270">
        <f>IF(ISNUMBER('Inertie mat.'!E21),'Inertie mat.'!E21,"")</f>
      </c>
      <c r="F100" s="270">
        <f>IF(ISNUMBER('Inertie mat.'!E21),'Inertie mat.'!F21,"")</f>
      </c>
      <c r="G100" s="271">
        <f>IF(ISTEXT('Inertie mat.'!G21),'Inertie mat.'!G21,"")</f>
      </c>
      <c r="H100" s="272">
        <f t="shared" si="1"/>
      </c>
    </row>
    <row r="101" spans="1:8" ht="15">
      <c r="A101" s="269">
        <f>IF(ISNUMBER('Inertie mat.'!E22),'Inertie mat.'!A22,"")</f>
      </c>
      <c r="B101" s="269">
        <f>IF(ISNUMBER('Inertie mat.'!E22),'Inertie mat.'!B22,"")</f>
      </c>
      <c r="C101" s="270">
        <f>IF(ISNUMBER('Inertie mat.'!E22),'Inertie mat.'!C22,"")</f>
      </c>
      <c r="D101" s="270">
        <f>IF(ISNUMBER('Inertie mat.'!E22),'Inertie mat.'!D22,"")</f>
      </c>
      <c r="E101" s="270">
        <f>IF(ISNUMBER('Inertie mat.'!E22),'Inertie mat.'!E22,"")</f>
      </c>
      <c r="F101" s="270">
        <f>IF(ISNUMBER('Inertie mat.'!E22),'Inertie mat.'!F22,"")</f>
      </c>
      <c r="G101" s="271">
        <f>IF(ISTEXT('Inertie mat.'!G22),'Inertie mat.'!G22,"")</f>
      </c>
      <c r="H101" s="272">
        <f t="shared" si="1"/>
      </c>
    </row>
    <row r="102" spans="1:8" ht="15">
      <c r="A102" s="269">
        <f>IF(ISNUMBER('Inertie mat.'!E23),'Inertie mat.'!A23,"")</f>
      </c>
      <c r="B102" s="269">
        <f>IF(ISNUMBER('Inertie mat.'!E23),'Inertie mat.'!B23,"")</f>
      </c>
      <c r="C102" s="270">
        <f>IF(ISNUMBER('Inertie mat.'!E23),'Inertie mat.'!C23,"")</f>
      </c>
      <c r="D102" s="270">
        <f>IF(ISNUMBER('Inertie mat.'!E23),'Inertie mat.'!D23,"")</f>
      </c>
      <c r="E102" s="270">
        <f>IF(ISNUMBER('Inertie mat.'!E23),'Inertie mat.'!E23,"")</f>
      </c>
      <c r="F102" s="270">
        <f>IF(ISNUMBER('Inertie mat.'!E23),'Inertie mat.'!F23,"")</f>
      </c>
      <c r="G102" s="271">
        <f>IF(ISTEXT('Inertie mat.'!G23),'Inertie mat.'!G23,"")</f>
      </c>
      <c r="H102" s="272">
        <f t="shared" si="1"/>
      </c>
    </row>
    <row r="103" spans="1:8" ht="15">
      <c r="A103" s="269">
        <f>IF(ISNUMBER('Inertie mat.'!E24),'Inertie mat.'!A24,"")</f>
      </c>
      <c r="B103" s="269">
        <f>IF(ISNUMBER('Inertie mat.'!E24),'Inertie mat.'!B24,"")</f>
      </c>
      <c r="C103" s="270">
        <f>IF(ISNUMBER('Inertie mat.'!E24),'Inertie mat.'!C24,"")</f>
      </c>
      <c r="D103" s="270">
        <f>IF(ISNUMBER('Inertie mat.'!E24),'Inertie mat.'!D24,"")</f>
      </c>
      <c r="E103" s="270">
        <f>IF(ISNUMBER('Inertie mat.'!E24),'Inertie mat.'!E24,"")</f>
      </c>
      <c r="F103" s="270">
        <f>IF(ISNUMBER('Inertie mat.'!E24),'Inertie mat.'!F24,"")</f>
      </c>
      <c r="G103" s="271">
        <f>IF(ISTEXT('Inertie mat.'!G24),'Inertie mat.'!G24,"")</f>
      </c>
      <c r="H103" s="272">
        <f t="shared" si="1"/>
      </c>
    </row>
    <row r="104" spans="1:8" ht="15">
      <c r="A104" s="269">
        <f>IF(ISNUMBER('Inertie mat.'!E25),'Inertie mat.'!A25,"")</f>
      </c>
      <c r="B104" s="269">
        <f>IF(ISNUMBER('Inertie mat.'!E25),'Inertie mat.'!B25,"")</f>
      </c>
      <c r="C104" s="270">
        <f>IF(ISNUMBER('Inertie mat.'!E25),'Inertie mat.'!C25,"")</f>
      </c>
      <c r="D104" s="270">
        <f>IF(ISNUMBER('Inertie mat.'!E25),'Inertie mat.'!D25,"")</f>
      </c>
      <c r="E104" s="270">
        <f>IF(ISNUMBER('Inertie mat.'!E25),'Inertie mat.'!E25,"")</f>
      </c>
      <c r="F104" s="270">
        <f>IF(ISNUMBER('Inertie mat.'!E25),'Inertie mat.'!F25,"")</f>
      </c>
      <c r="G104" s="271">
        <f>IF(ISTEXT('Inertie mat.'!G25),'Inertie mat.'!G25,"")</f>
      </c>
      <c r="H104" s="272">
        <f t="shared" si="1"/>
      </c>
    </row>
    <row r="105" spans="1:8" ht="15">
      <c r="A105" s="269">
        <f>IF(ISNUMBER('Inertie mat.'!E26),'Inertie mat.'!A26,"")</f>
      </c>
      <c r="B105" s="269">
        <f>IF(ISNUMBER('Inertie mat.'!E26),'Inertie mat.'!B26,"")</f>
      </c>
      <c r="C105" s="270">
        <f>IF(ISNUMBER('Inertie mat.'!E26),'Inertie mat.'!C26,"")</f>
      </c>
      <c r="D105" s="270">
        <f>IF(ISNUMBER('Inertie mat.'!E26),'Inertie mat.'!D26,"")</f>
      </c>
      <c r="E105" s="270">
        <f>IF(ISNUMBER('Inertie mat.'!E26),'Inertie mat.'!E26,"")</f>
      </c>
      <c r="F105" s="270">
        <f>IF(ISNUMBER('Inertie mat.'!E26),'Inertie mat.'!F26,"")</f>
      </c>
      <c r="G105" s="271">
        <f>IF(ISTEXT('Inertie mat.'!G26),'Inertie mat.'!G26,"")</f>
      </c>
      <c r="H105" s="272">
        <f t="shared" si="1"/>
      </c>
    </row>
    <row r="106" spans="1:8" ht="15">
      <c r="A106" s="269">
        <f>IF(ISNUMBER('Inertie mat.'!E27),'Inertie mat.'!A27,"")</f>
      </c>
      <c r="B106" s="269">
        <f>IF(ISNUMBER('Inertie mat.'!E27),'Inertie mat.'!B27,"")</f>
      </c>
      <c r="C106" s="270">
        <f>IF(ISNUMBER('Inertie mat.'!E27),'Inertie mat.'!C27,"")</f>
      </c>
      <c r="D106" s="270">
        <f>IF(ISNUMBER('Inertie mat.'!E27),'Inertie mat.'!D27,"")</f>
      </c>
      <c r="E106" s="270">
        <f>IF(ISNUMBER('Inertie mat.'!E27),'Inertie mat.'!E27,"")</f>
      </c>
      <c r="F106" s="270">
        <f>IF(ISNUMBER('Inertie mat.'!E27),'Inertie mat.'!F27,"")</f>
      </c>
      <c r="G106" s="271">
        <f>IF(ISTEXT('Inertie mat.'!G27),'Inertie mat.'!G27,"")</f>
      </c>
      <c r="H106" s="272">
        <f t="shared" si="1"/>
      </c>
    </row>
    <row r="107" spans="1:8" ht="15">
      <c r="A107" s="269">
        <f>IF(ISNUMBER('Inertie mat.'!E28),'Inertie mat.'!A28,"")</f>
      </c>
      <c r="B107" s="269">
        <f>IF(ISNUMBER('Inertie mat.'!E28),'Inertie mat.'!B28,"")</f>
      </c>
      <c r="C107" s="270">
        <f>IF(ISNUMBER('Inertie mat.'!E28),'Inertie mat.'!C28,"")</f>
      </c>
      <c r="D107" s="270">
        <f>IF(ISNUMBER('Inertie mat.'!E28),'Inertie mat.'!D28,"")</f>
      </c>
      <c r="E107" s="270">
        <f>IF(ISNUMBER('Inertie mat.'!E28),'Inertie mat.'!E28,"")</f>
      </c>
      <c r="F107" s="270">
        <f>IF(ISNUMBER('Inertie mat.'!E28),'Inertie mat.'!F28,"")</f>
      </c>
      <c r="G107" s="271">
        <f>IF(ISTEXT('Inertie mat.'!G28),'Inertie mat.'!G28,"")</f>
      </c>
      <c r="H107" s="272">
        <f t="shared" si="1"/>
      </c>
    </row>
    <row r="108" spans="1:8" ht="15">
      <c r="A108" s="269">
        <f>IF(ISNUMBER('Inertie mat.'!E29),'Inertie mat.'!A29,"")</f>
      </c>
      <c r="B108" s="269">
        <f>IF(ISNUMBER('Inertie mat.'!E29),'Inertie mat.'!B29,"")</f>
      </c>
      <c r="C108" s="270">
        <f>IF(ISNUMBER('Inertie mat.'!E29),'Inertie mat.'!C29,"")</f>
      </c>
      <c r="D108" s="270">
        <f>IF(ISNUMBER('Inertie mat.'!E29),'Inertie mat.'!D29,"")</f>
      </c>
      <c r="E108" s="270">
        <f>IF(ISNUMBER('Inertie mat.'!E29),'Inertie mat.'!E29,"")</f>
      </c>
      <c r="F108" s="270">
        <f>IF(ISNUMBER('Inertie mat.'!E29),'Inertie mat.'!F29,"")</f>
      </c>
      <c r="G108" s="271">
        <f>IF(ISTEXT('Inertie mat.'!G29),'Inertie mat.'!G29,"")</f>
      </c>
      <c r="H108" s="272">
        <f t="shared" si="1"/>
      </c>
    </row>
    <row r="109" spans="1:8" ht="15">
      <c r="A109" s="269">
        <f>IF(ISNUMBER('Inertie mat.'!E30),'Inertie mat.'!A30,"")</f>
      </c>
      <c r="B109" s="269">
        <f>IF(ISNUMBER('Inertie mat.'!E30),'Inertie mat.'!B30,"")</f>
      </c>
      <c r="C109" s="270">
        <f>IF(ISNUMBER('Inertie mat.'!E30),'Inertie mat.'!C30,"")</f>
      </c>
      <c r="D109" s="270">
        <f>IF(ISNUMBER('Inertie mat.'!E30),'Inertie mat.'!D30,"")</f>
      </c>
      <c r="E109" s="270">
        <f>IF(ISNUMBER('Inertie mat.'!E30),'Inertie mat.'!E30,"")</f>
      </c>
      <c r="F109" s="270">
        <f>IF(ISNUMBER('Inertie mat.'!E30),'Inertie mat.'!F30,"")</f>
      </c>
      <c r="G109" s="271">
        <f>IF(ISTEXT('Inertie mat.'!G30),'Inertie mat.'!G30,"")</f>
      </c>
      <c r="H109" s="272">
        <f t="shared" si="1"/>
      </c>
    </row>
    <row r="110" spans="1:8" ht="15">
      <c r="A110" s="269">
        <f>IF(ISNUMBER('Inertie mat.'!E31),'Inertie mat.'!A31,"")</f>
      </c>
      <c r="B110" s="269">
        <f>IF(ISNUMBER('Inertie mat.'!E31),'Inertie mat.'!B31,"")</f>
      </c>
      <c r="C110" s="270">
        <f>IF(ISNUMBER('Inertie mat.'!E31),'Inertie mat.'!C31,"")</f>
      </c>
      <c r="D110" s="270">
        <f>IF(ISNUMBER('Inertie mat.'!E31),'Inertie mat.'!D31,"")</f>
      </c>
      <c r="E110" s="270">
        <f>IF(ISNUMBER('Inertie mat.'!E31),'Inertie mat.'!E31,"")</f>
      </c>
      <c r="F110" s="270">
        <f>IF(ISNUMBER('Inertie mat.'!E31),'Inertie mat.'!F31,"")</f>
      </c>
      <c r="G110" s="271">
        <f>IF(ISTEXT('Inertie mat.'!G31),'Inertie mat.'!G31,"")</f>
      </c>
      <c r="H110" s="272">
        <f t="shared" si="1"/>
      </c>
    </row>
    <row r="111" spans="1:8" ht="15">
      <c r="A111" s="269">
        <f>IF(ISNUMBER('Inertie mat.'!E32),'Inertie mat.'!A32,"")</f>
      </c>
      <c r="B111" s="269">
        <f>IF(ISNUMBER('Inertie mat.'!E32),'Inertie mat.'!B32,"")</f>
      </c>
      <c r="C111" s="270">
        <f>IF(ISNUMBER('Inertie mat.'!E32),'Inertie mat.'!C32,"")</f>
      </c>
      <c r="D111" s="270">
        <f>IF(ISNUMBER('Inertie mat.'!E32),'Inertie mat.'!D32,"")</f>
      </c>
      <c r="E111" s="270">
        <f>IF(ISNUMBER('Inertie mat.'!E32),'Inertie mat.'!E32,"")</f>
      </c>
      <c r="F111" s="270">
        <f>IF(ISNUMBER('Inertie mat.'!E32),'Inertie mat.'!F32,"")</f>
      </c>
      <c r="G111" s="271">
        <f>IF(ISTEXT('Inertie mat.'!G32),'Inertie mat.'!G32,"")</f>
      </c>
      <c r="H111" s="272">
        <f aca="true" t="shared" si="2" ref="H111:H169">IF(ISNUMBER(E111),"yes","")</f>
      </c>
    </row>
    <row r="112" spans="1:8" ht="15">
      <c r="A112" s="269">
        <f>IF(ISNUMBER('Inertie mat.'!E33),'Inertie mat.'!A33,"")</f>
      </c>
      <c r="B112" s="269">
        <f>IF(ISNUMBER('Inertie mat.'!E33),'Inertie mat.'!B33,"")</f>
      </c>
      <c r="C112" s="270">
        <f>IF(ISNUMBER('Inertie mat.'!E33),'Inertie mat.'!C33,"")</f>
      </c>
      <c r="D112" s="270">
        <f>IF(ISNUMBER('Inertie mat.'!E33),'Inertie mat.'!D33,"")</f>
      </c>
      <c r="E112" s="270">
        <f>IF(ISNUMBER('Inertie mat.'!E33),'Inertie mat.'!E33,"")</f>
      </c>
      <c r="F112" s="270">
        <f>IF(ISNUMBER('Inertie mat.'!E33),'Inertie mat.'!F33,"")</f>
      </c>
      <c r="G112" s="271">
        <f>IF(ISTEXT('Inertie mat.'!G33),'Inertie mat.'!G33,"")</f>
      </c>
      <c r="H112" s="272">
        <f t="shared" si="2"/>
      </c>
    </row>
    <row r="113" spans="1:8" ht="15">
      <c r="A113" s="269">
        <f>IF(ISNUMBER('Inertie mat.'!E34),'Inertie mat.'!A34,"")</f>
      </c>
      <c r="B113" s="269">
        <f>IF(ISNUMBER('Inertie mat.'!E34),'Inertie mat.'!B34,"")</f>
      </c>
      <c r="C113" s="270">
        <f>IF(ISNUMBER('Inertie mat.'!E34),'Inertie mat.'!C34,"")</f>
      </c>
      <c r="D113" s="270">
        <f>IF(ISNUMBER('Inertie mat.'!E34),'Inertie mat.'!D34,"")</f>
      </c>
      <c r="E113" s="270">
        <f>IF(ISNUMBER('Inertie mat.'!E34),'Inertie mat.'!E34,"")</f>
      </c>
      <c r="F113" s="270">
        <f>IF(ISNUMBER('Inertie mat.'!E34),'Inertie mat.'!F34,"")</f>
      </c>
      <c r="G113" s="271">
        <f>IF(ISTEXT('Inertie mat.'!G34),'Inertie mat.'!G34,"")</f>
      </c>
      <c r="H113" s="272">
        <f t="shared" si="2"/>
      </c>
    </row>
    <row r="114" spans="1:8" ht="15">
      <c r="A114" s="269"/>
      <c r="B114" s="269"/>
      <c r="C114" s="270"/>
      <c r="D114" s="270"/>
      <c r="E114" s="270"/>
      <c r="F114" s="270"/>
      <c r="G114" s="271"/>
      <c r="H114" s="272">
        <f t="shared" si="2"/>
      </c>
    </row>
    <row r="115" spans="1:8" ht="15">
      <c r="A115" s="269">
        <f>IF(ISNUMBER('Jumta seg.'!E3),'Jumta seg.'!A3,"")</f>
      </c>
      <c r="B115" s="269">
        <f>IF(ISNUMBER('Jumta seg.'!E3),'Jumta seg.'!B3,"")</f>
      </c>
      <c r="C115" s="270">
        <f>IF(ISNUMBER('Jumta seg.'!E3),'Jumta seg.'!C3,"")</f>
      </c>
      <c r="D115" s="270">
        <f>IF(ISNUMBER('Jumta seg.'!E3),'Jumta seg.'!D3,"")</f>
      </c>
      <c r="E115" s="270">
        <f>IF(ISNUMBER('Jumta seg.'!E3),'Jumta seg.'!E3,"")</f>
      </c>
      <c r="F115" s="270">
        <f>IF(ISNUMBER('Jumta seg.'!E3),'Jumta seg.'!F3,"")</f>
      </c>
      <c r="G115" s="271">
        <f>IF(ISTEXT('Jumta seg.'!E3),'Jumta seg.'!G3,"")</f>
      </c>
      <c r="H115" s="272">
        <f t="shared" si="2"/>
      </c>
    </row>
    <row r="116" spans="1:8" ht="15">
      <c r="A116" s="269">
        <f>IF(ISNUMBER('Jumta seg.'!E4),'Jumta seg.'!A4,"")</f>
      </c>
      <c r="B116" s="269">
        <f>IF(ISNUMBER('Jumta seg.'!E4),'Jumta seg.'!B4,"")</f>
      </c>
      <c r="C116" s="270">
        <f>IF(ISNUMBER('Jumta seg.'!E4),'Jumta seg.'!C4,"")</f>
      </c>
      <c r="D116" s="270">
        <f>IF(ISNUMBER('Jumta seg.'!E4),'Jumta seg.'!D4,"")</f>
      </c>
      <c r="E116" s="270">
        <f>IF(ISNUMBER('Jumta seg.'!E4),'Jumta seg.'!E4,"")</f>
      </c>
      <c r="F116" s="270">
        <f>IF(ISNUMBER('Jumta seg.'!E4),'Jumta seg.'!F4,"")</f>
      </c>
      <c r="G116" s="271">
        <f>IF(ISTEXT('Jumta seg.'!G4),'Jumta seg.'!G4,"")</f>
      </c>
      <c r="H116" s="272">
        <f t="shared" si="2"/>
      </c>
    </row>
    <row r="117" spans="1:8" ht="15">
      <c r="A117" s="269">
        <f>IF(ISNUMBER('Jumta seg.'!E5),'Jumta seg.'!A5,"")</f>
      </c>
      <c r="B117" s="269">
        <f>IF(ISNUMBER('Jumta seg.'!E5),'Jumta seg.'!B5,"")</f>
      </c>
      <c r="C117" s="270">
        <f>IF(ISNUMBER('Jumta seg.'!E5),'Jumta seg.'!C5,"")</f>
      </c>
      <c r="D117" s="270">
        <f>IF(ISNUMBER('Jumta seg.'!E5),'Jumta seg.'!D5,"")</f>
      </c>
      <c r="E117" s="270">
        <f>IF(ISNUMBER('Jumta seg.'!E5),'Jumta seg.'!E5,"")</f>
      </c>
      <c r="F117" s="270">
        <f>IF(ISNUMBER('Jumta seg.'!E5),'Jumta seg.'!F5,"")</f>
      </c>
      <c r="G117" s="271">
        <f>IF(ISTEXT('Jumta seg.'!G5),'Jumta seg.'!G5,"")</f>
      </c>
      <c r="H117" s="272">
        <f t="shared" si="2"/>
      </c>
    </row>
    <row r="118" spans="1:8" ht="15">
      <c r="A118" s="269">
        <f>IF(ISNUMBER('Jumta seg.'!E6),'Jumta seg.'!A6,"")</f>
      </c>
      <c r="B118" s="269">
        <f>IF(ISNUMBER('Jumta seg.'!E6),'Jumta seg.'!B6,"")</f>
      </c>
      <c r="C118" s="270">
        <f>IF(ISNUMBER('Jumta seg.'!E6),'Jumta seg.'!C6,"")</f>
      </c>
      <c r="D118" s="270">
        <f>IF(ISNUMBER('Jumta seg.'!E6),'Jumta seg.'!D6,"")</f>
      </c>
      <c r="E118" s="270">
        <f>IF(ISNUMBER('Jumta seg.'!E6),'Jumta seg.'!E6,"")</f>
      </c>
      <c r="F118" s="270">
        <f>IF(ISNUMBER('Jumta seg.'!E6),'Jumta seg.'!F6,"")</f>
      </c>
      <c r="G118" s="271">
        <f>IF(ISTEXT('Jumta seg.'!G6),'Jumta seg.'!G6,"")</f>
      </c>
      <c r="H118" s="272">
        <f t="shared" si="2"/>
      </c>
    </row>
    <row r="119" spans="1:8" ht="15">
      <c r="A119" s="269">
        <f>IF(ISNUMBER('Jumta seg.'!E7),'Jumta seg.'!A7,"")</f>
      </c>
      <c r="B119" s="269">
        <f>IF(ISNUMBER('Jumta seg.'!E7),'Jumta seg.'!B7,"")</f>
      </c>
      <c r="C119" s="270">
        <f>IF(ISNUMBER('Jumta seg.'!E7),'Jumta seg.'!C7,"")</f>
      </c>
      <c r="D119" s="270">
        <f>IF(ISNUMBER('Jumta seg.'!E7),'Jumta seg.'!D7,"")</f>
      </c>
      <c r="E119" s="270">
        <f>IF(ISNUMBER('Jumta seg.'!E7),'Jumta seg.'!E7,"")</f>
      </c>
      <c r="F119" s="270">
        <f>IF(ISNUMBER('Jumta seg.'!E7),'Jumta seg.'!F7,"")</f>
      </c>
      <c r="G119" s="271">
        <f>IF(ISTEXT('Jumta seg.'!G7),'Jumta seg.'!G7,"")</f>
      </c>
      <c r="H119" s="272">
        <f t="shared" si="2"/>
      </c>
    </row>
    <row r="120" spans="1:8" ht="15">
      <c r="A120" s="269">
        <f>IF(ISNUMBER('Jumta seg.'!E8),'Jumta seg.'!A8,"")</f>
      </c>
      <c r="B120" s="269">
        <f>IF(ISNUMBER('Jumta seg.'!E8),'Jumta seg.'!B8,"")</f>
      </c>
      <c r="C120" s="270">
        <f>IF(ISNUMBER('Jumta seg.'!E8),'Jumta seg.'!C8,"")</f>
      </c>
      <c r="D120" s="270">
        <f>IF(ISNUMBER('Jumta seg.'!E8),'Jumta seg.'!D8,"")</f>
      </c>
      <c r="E120" s="270">
        <f>IF(ISNUMBER('Jumta seg.'!E8),'Jumta seg.'!E8,"")</f>
      </c>
      <c r="F120" s="270">
        <f>IF(ISNUMBER('Jumta seg.'!E8),'Jumta seg.'!F8,"")</f>
      </c>
      <c r="G120" s="271">
        <f>IF(ISTEXT('Jumta seg.'!G8),'Jumta seg.'!G8,"")</f>
      </c>
      <c r="H120" s="272">
        <f t="shared" si="2"/>
      </c>
    </row>
    <row r="121" spans="1:8" ht="15">
      <c r="A121" s="269">
        <f>IF(ISNUMBER('Jumta seg.'!E9),'Jumta seg.'!A9,"")</f>
      </c>
      <c r="B121" s="269">
        <f>IF(ISNUMBER('Jumta seg.'!E9),'Jumta seg.'!B9,"")</f>
      </c>
      <c r="C121" s="270">
        <f>IF(ISNUMBER('Jumta seg.'!E9),'Jumta seg.'!C9,"")</f>
      </c>
      <c r="D121" s="270">
        <f>IF(ISNUMBER('Jumta seg.'!E9),'Jumta seg.'!D9,"")</f>
      </c>
      <c r="E121" s="270">
        <f>IF(ISNUMBER('Jumta seg.'!E9),'Jumta seg.'!E9,"")</f>
      </c>
      <c r="F121" s="270">
        <f>IF(ISNUMBER('Jumta seg.'!E9),'Jumta seg.'!F9,"")</f>
      </c>
      <c r="G121" s="271">
        <f>IF(ISTEXT('Jumta seg.'!G9),'Jumta seg.'!G9,"")</f>
      </c>
      <c r="H121" s="272">
        <f t="shared" si="2"/>
      </c>
    </row>
    <row r="122" spans="1:8" ht="15">
      <c r="A122" s="269">
        <f>IF(ISNUMBER('Jumta seg.'!E10),'Jumta seg.'!A10,"")</f>
      </c>
      <c r="B122" s="269">
        <f>IF(ISNUMBER('Jumta seg.'!E10),'Jumta seg.'!B10,"")</f>
      </c>
      <c r="C122" s="270">
        <f>IF(ISNUMBER('Jumta seg.'!E10),'Jumta seg.'!C10,"")</f>
      </c>
      <c r="D122" s="270">
        <f>IF(ISNUMBER('Jumta seg.'!E10),'Jumta seg.'!D10,"")</f>
      </c>
      <c r="E122" s="270">
        <f>IF(ISNUMBER('Jumta seg.'!E10),'Jumta seg.'!E10,"")</f>
      </c>
      <c r="F122" s="270">
        <f>IF(ISNUMBER('Jumta seg.'!E10),'Jumta seg.'!F10,"")</f>
      </c>
      <c r="G122" s="271">
        <f>IF(ISTEXT('Jumta seg.'!G10),'Jumta seg.'!G10,"")</f>
      </c>
      <c r="H122" s="272">
        <f t="shared" si="2"/>
      </c>
    </row>
    <row r="123" spans="1:8" ht="15">
      <c r="A123" s="269">
        <f>IF(ISNUMBER('Jumta seg.'!E11),'Jumta seg.'!A11,"")</f>
      </c>
      <c r="B123" s="269">
        <f>IF(ISNUMBER('Jumta seg.'!E11),'Jumta seg.'!B11,"")</f>
      </c>
      <c r="C123" s="270">
        <f>IF(ISNUMBER('Jumta seg.'!E11),'Jumta seg.'!C11,"")</f>
      </c>
      <c r="D123" s="270">
        <f>IF(ISNUMBER('Jumta seg.'!E11),'Jumta seg.'!D11,"")</f>
      </c>
      <c r="E123" s="270">
        <f>IF(ISNUMBER('Jumta seg.'!E11),'Jumta seg.'!E11,"")</f>
      </c>
      <c r="F123" s="270">
        <f>IF(ISNUMBER('Jumta seg.'!E11),'Jumta seg.'!F11,"")</f>
      </c>
      <c r="G123" s="271">
        <f>IF(ISTEXT('Jumta seg.'!G11),'Jumta seg.'!G11,"")</f>
      </c>
      <c r="H123" s="272">
        <f t="shared" si="2"/>
      </c>
    </row>
    <row r="124" spans="1:8" ht="15">
      <c r="A124" s="269">
        <f>IF(ISNUMBER('Jumta seg.'!E12),'Jumta seg.'!A12,"")</f>
      </c>
      <c r="B124" s="269">
        <f>IF(ISNUMBER('Jumta seg.'!E12),'Jumta seg.'!B12,"")</f>
      </c>
      <c r="C124" s="270">
        <f>IF(ISNUMBER('Jumta seg.'!E12),'Jumta seg.'!C12,"")</f>
      </c>
      <c r="D124" s="270">
        <f>IF(ISNUMBER('Jumta seg.'!E12),'Jumta seg.'!D12,"")</f>
      </c>
      <c r="E124" s="270">
        <f>IF(ISNUMBER('Jumta seg.'!E12),'Jumta seg.'!E12,"")</f>
      </c>
      <c r="F124" s="270">
        <f>IF(ISNUMBER('Jumta seg.'!E12),'Jumta seg.'!F12,"")</f>
      </c>
      <c r="G124" s="271">
        <f>IF(ISTEXT('Jumta seg.'!G12),'Jumta seg.'!G12,"")</f>
      </c>
      <c r="H124" s="272">
        <f t="shared" si="2"/>
      </c>
    </row>
    <row r="125" spans="1:8" ht="15">
      <c r="A125" s="269">
        <f>IF(ISNUMBER('Jumta seg.'!E13),'Jumta seg.'!A13,"")</f>
      </c>
      <c r="B125" s="269">
        <f>IF(ISNUMBER('Jumta seg.'!E13),'Jumta seg.'!B13,"")</f>
      </c>
      <c r="C125" s="270">
        <f>IF(ISNUMBER('Jumta seg.'!E13),'Jumta seg.'!C13,"")</f>
      </c>
      <c r="D125" s="270">
        <f>IF(ISNUMBER('Jumta seg.'!E13),'Jumta seg.'!D13,"")</f>
      </c>
      <c r="E125" s="270">
        <f>IF(ISNUMBER('Jumta seg.'!E13),'Jumta seg.'!E13,"")</f>
      </c>
      <c r="F125" s="270">
        <f>IF(ISNUMBER('Jumta seg.'!E13),'Jumta seg.'!F13,"")</f>
      </c>
      <c r="G125" s="271">
        <f>IF(ISTEXT('Jumta seg.'!G13),'Jumta seg.'!G13,"")</f>
      </c>
      <c r="H125" s="272">
        <f t="shared" si="2"/>
      </c>
    </row>
    <row r="126" spans="1:8" ht="15">
      <c r="A126" s="269">
        <f>IF(ISNUMBER('Jumta seg.'!E14),'Jumta seg.'!A14,"")</f>
      </c>
      <c r="B126" s="269">
        <f>IF(ISNUMBER('Jumta seg.'!E14),'Jumta seg.'!B14,"")</f>
      </c>
      <c r="C126" s="270">
        <f>IF(ISNUMBER('Jumta seg.'!E14),'Jumta seg.'!C14,"")</f>
      </c>
      <c r="D126" s="270">
        <f>IF(ISNUMBER('Jumta seg.'!E14),'Jumta seg.'!D14,"")</f>
      </c>
      <c r="E126" s="270">
        <f>IF(ISNUMBER('Jumta seg.'!E14),'Jumta seg.'!E14,"")</f>
      </c>
      <c r="F126" s="270">
        <f>IF(ISNUMBER('Jumta seg.'!E14),'Jumta seg.'!F14,"")</f>
      </c>
      <c r="G126" s="271">
        <f>IF(ISTEXT('Jumta seg.'!G14),'Jumta seg.'!G14,"")</f>
      </c>
      <c r="H126" s="272">
        <f t="shared" si="2"/>
      </c>
    </row>
    <row r="127" spans="1:8" ht="15">
      <c r="A127" s="269">
        <f>IF(ISNUMBER('Jumta seg.'!E15),'Jumta seg.'!A15,"")</f>
      </c>
      <c r="B127" s="269">
        <f>IF(ISNUMBER('Jumta seg.'!E15),'Jumta seg.'!B15,"")</f>
      </c>
      <c r="C127" s="270">
        <f>IF(ISNUMBER('Jumta seg.'!E15),'Jumta seg.'!C15,"")</f>
      </c>
      <c r="D127" s="270">
        <f>IF(ISNUMBER('Jumta seg.'!E15),'Jumta seg.'!D15,"")</f>
      </c>
      <c r="E127" s="270">
        <f>IF(ISNUMBER('Jumta seg.'!E15),'Jumta seg.'!E15,"")</f>
      </c>
      <c r="F127" s="270">
        <f>IF(ISNUMBER('Jumta seg.'!E15),'Jumta seg.'!F15,"")</f>
      </c>
      <c r="G127" s="271">
        <f>IF(ISTEXT('Jumta seg.'!G15),'Jumta seg.'!G15,"")</f>
      </c>
      <c r="H127" s="272">
        <f t="shared" si="2"/>
      </c>
    </row>
    <row r="128" spans="1:8" ht="15">
      <c r="A128" s="269">
        <f>IF(ISNUMBER('Jumta seg.'!E16),'Jumta seg.'!A16,"")</f>
      </c>
      <c r="B128" s="269">
        <f>IF(ISNUMBER('Jumta seg.'!E16),'Jumta seg.'!B16,"")</f>
      </c>
      <c r="C128" s="270">
        <f>IF(ISNUMBER('Jumta seg.'!E16),'Jumta seg.'!C16,"")</f>
      </c>
      <c r="D128" s="270">
        <f>IF(ISNUMBER('Jumta seg.'!E16),'Jumta seg.'!D16,"")</f>
      </c>
      <c r="E128" s="270">
        <f>IF(ISNUMBER('Jumta seg.'!E16),'Jumta seg.'!E16,"")</f>
      </c>
      <c r="F128" s="270">
        <f>IF(ISNUMBER('Jumta seg.'!E16),'Jumta seg.'!F16,"")</f>
      </c>
      <c r="G128" s="271">
        <f>IF(ISTEXT('Jumta seg.'!G16),'Jumta seg.'!G16,"")</f>
      </c>
      <c r="H128" s="272">
        <f t="shared" si="2"/>
      </c>
    </row>
    <row r="129" spans="1:8" ht="15">
      <c r="A129" s="269">
        <f>IF(ISNUMBER('Jumta seg.'!E17),'Jumta seg.'!A17,"")</f>
      </c>
      <c r="B129" s="269">
        <f>IF(ISNUMBER('Jumta seg.'!E17),'Jumta seg.'!B17,"")</f>
      </c>
      <c r="C129" s="270">
        <f>IF(ISNUMBER('Jumta seg.'!E17),'Jumta seg.'!C17,"")</f>
      </c>
      <c r="D129" s="270">
        <f>IF(ISNUMBER('Jumta seg.'!E17),'Jumta seg.'!D17,"")</f>
      </c>
      <c r="E129" s="270">
        <f>IF(ISNUMBER('Jumta seg.'!E17),'Jumta seg.'!E17,"")</f>
      </c>
      <c r="F129" s="270">
        <f>IF(ISNUMBER('Jumta seg.'!E17),'Jumta seg.'!F17,"")</f>
      </c>
      <c r="G129" s="271">
        <f>IF(ISTEXT('Jumta seg.'!G17),'Jumta seg.'!G17,"")</f>
      </c>
      <c r="H129" s="272">
        <f t="shared" si="2"/>
      </c>
    </row>
    <row r="130" spans="1:8" ht="15">
      <c r="A130" s="269">
        <f>IF(ISNUMBER('Jumta seg.'!E18),'Jumta seg.'!A18,"")</f>
      </c>
      <c r="B130" s="269">
        <f>IF(ISNUMBER('Jumta seg.'!E18),'Jumta seg.'!B18,"")</f>
      </c>
      <c r="C130" s="270">
        <f>IF(ISNUMBER('Jumta seg.'!E18),'Jumta seg.'!C18,"")</f>
      </c>
      <c r="D130" s="270">
        <f>IF(ISNUMBER('Jumta seg.'!E18),'Jumta seg.'!D18,"")</f>
      </c>
      <c r="E130" s="270">
        <f>IF(ISNUMBER('Jumta seg.'!E18),'Jumta seg.'!E18,"")</f>
      </c>
      <c r="F130" s="270">
        <f>IF(ISNUMBER('Jumta seg.'!E18),'Jumta seg.'!F18,"")</f>
      </c>
      <c r="G130" s="271">
        <f>IF(ISTEXT('Jumta seg.'!G18),'Jumta seg.'!G18,"")</f>
      </c>
      <c r="H130" s="272">
        <f t="shared" si="2"/>
      </c>
    </row>
    <row r="131" spans="1:8" ht="15">
      <c r="A131" s="269">
        <f>IF(ISNUMBER('Jumta seg.'!E19),'Jumta seg.'!A19,"")</f>
      </c>
      <c r="B131" s="269">
        <f>IF(ISNUMBER('Jumta seg.'!E19),'Jumta seg.'!B19,"")</f>
      </c>
      <c r="C131" s="270">
        <f>IF(ISNUMBER('Jumta seg.'!E19),'Jumta seg.'!C19,"")</f>
      </c>
      <c r="D131" s="270">
        <f>IF(ISNUMBER('Jumta seg.'!E19),'Jumta seg.'!D19,"")</f>
      </c>
      <c r="E131" s="270">
        <f>IF(ISNUMBER('Jumta seg.'!E19),'Jumta seg.'!E19,"")</f>
      </c>
      <c r="F131" s="270">
        <f>IF(ISNUMBER('Jumta seg.'!E19),'Jumta seg.'!F19,"")</f>
      </c>
      <c r="G131" s="271">
        <f>IF(ISTEXT('Jumta seg.'!G19),'Jumta seg.'!G19,"")</f>
      </c>
      <c r="H131" s="272">
        <f t="shared" si="2"/>
      </c>
    </row>
    <row r="132" spans="1:8" ht="15">
      <c r="A132" s="269">
        <f>IF(ISNUMBER('Jumta seg.'!E20),'Jumta seg.'!A20,"")</f>
      </c>
      <c r="B132" s="269">
        <f>IF(ISNUMBER('Jumta seg.'!E20),'Jumta seg.'!B20,"")</f>
      </c>
      <c r="C132" s="270">
        <f>IF(ISNUMBER('Jumta seg.'!E20),'Jumta seg.'!C20,"")</f>
      </c>
      <c r="D132" s="270">
        <f>IF(ISNUMBER('Jumta seg.'!E20),'Jumta seg.'!D20,"")</f>
      </c>
      <c r="E132" s="270">
        <f>IF(ISNUMBER('Jumta seg.'!E20),'Jumta seg.'!E20,"")</f>
      </c>
      <c r="F132" s="270">
        <f>IF(ISNUMBER('Jumta seg.'!E20),'Jumta seg.'!F20,"")</f>
      </c>
      <c r="G132" s="271">
        <f>IF(ISTEXT('Jumta seg.'!G20),'Jumta seg.'!G20,"")</f>
      </c>
      <c r="H132" s="272">
        <f t="shared" si="2"/>
      </c>
    </row>
    <row r="133" spans="1:8" ht="15">
      <c r="A133" s="269">
        <f>IF(ISNUMBER('Jumta seg.'!E21),'Jumta seg.'!A21,"")</f>
      </c>
      <c r="B133" s="269">
        <f>IF(ISNUMBER('Jumta seg.'!E21),'Jumta seg.'!B21,"")</f>
      </c>
      <c r="C133" s="270">
        <f>IF(ISNUMBER('Jumta seg.'!E21),'Jumta seg.'!C21,"")</f>
      </c>
      <c r="D133" s="270">
        <f>IF(ISNUMBER('Jumta seg.'!E21),'Jumta seg.'!D21,"")</f>
      </c>
      <c r="E133" s="270">
        <f>IF(ISNUMBER('Jumta seg.'!E21),'Jumta seg.'!E21,"")</f>
      </c>
      <c r="F133" s="270">
        <f>IF(ISNUMBER('Jumta seg.'!E21),'Jumta seg.'!F21,"")</f>
      </c>
      <c r="G133" s="271">
        <f>IF(ISTEXT('Jumta seg.'!G21),'Jumta seg.'!G21,"")</f>
      </c>
      <c r="H133" s="272">
        <f t="shared" si="2"/>
      </c>
    </row>
    <row r="134" spans="1:8" ht="15">
      <c r="A134" s="269">
        <f>IF(ISNUMBER('Jumta seg.'!E22),'Jumta seg.'!A22,"")</f>
      </c>
      <c r="B134" s="269">
        <f>IF(ISNUMBER('Jumta seg.'!E22),'Jumta seg.'!B22,"")</f>
      </c>
      <c r="C134" s="270">
        <f>IF(ISNUMBER('Jumta seg.'!E22),'Jumta seg.'!C22,"")</f>
      </c>
      <c r="D134" s="270">
        <f>IF(ISNUMBER('Jumta seg.'!E22),'Jumta seg.'!D22,"")</f>
      </c>
      <c r="E134" s="270">
        <f>IF(ISNUMBER('Jumta seg.'!E22),'Jumta seg.'!E22,"")</f>
      </c>
      <c r="F134" s="270">
        <f>IF(ISNUMBER('Jumta seg.'!E22),'Jumta seg.'!F22,"")</f>
      </c>
      <c r="G134" s="271">
        <f>IF(ISTEXT('Jumta seg.'!G22),'Jumta seg.'!G22,"")</f>
      </c>
      <c r="H134" s="272">
        <f t="shared" si="2"/>
      </c>
    </row>
    <row r="135" spans="1:8" ht="15">
      <c r="A135" s="269">
        <f>IF(ISNUMBER('Jumta seg.'!E23),'Jumta seg.'!A23,"")</f>
      </c>
      <c r="B135" s="269">
        <f>IF(ISNUMBER('Jumta seg.'!E23),'Jumta seg.'!B23,"")</f>
      </c>
      <c r="C135" s="270">
        <f>IF(ISNUMBER('Jumta seg.'!E23),'Jumta seg.'!C23,"")</f>
      </c>
      <c r="D135" s="270">
        <f>IF(ISNUMBER('Jumta seg.'!E23),'Jumta seg.'!D23,"")</f>
      </c>
      <c r="E135" s="270">
        <f>IF(ISNUMBER('Jumta seg.'!E23),'Jumta seg.'!E23,"")</f>
      </c>
      <c r="F135" s="270">
        <f>IF(ISNUMBER('Jumta seg.'!E23),'Jumta seg.'!F23,"")</f>
      </c>
      <c r="G135" s="271">
        <f>IF(ISTEXT('Jumta seg.'!G23),'Jumta seg.'!G23,"")</f>
      </c>
      <c r="H135" s="272">
        <f t="shared" si="2"/>
      </c>
    </row>
    <row r="136" spans="1:8" ht="15">
      <c r="A136" s="269">
        <f>IF(ISNUMBER('Jumta seg.'!E24),'Jumta seg.'!A24,"")</f>
      </c>
      <c r="B136" s="269">
        <f>IF(ISNUMBER('Jumta seg.'!E24),'Jumta seg.'!B24,"")</f>
      </c>
      <c r="C136" s="270">
        <f>IF(ISNUMBER('Jumta seg.'!E24),'Jumta seg.'!C24,"")</f>
      </c>
      <c r="D136" s="270">
        <f>IF(ISNUMBER('Jumta seg.'!E24),'Jumta seg.'!D24,"")</f>
      </c>
      <c r="E136" s="270">
        <f>IF(ISNUMBER('Jumta seg.'!E24),'Jumta seg.'!E24,"")</f>
      </c>
      <c r="F136" s="270">
        <f>IF(ISNUMBER('Jumta seg.'!E24),'Jumta seg.'!F24,"")</f>
      </c>
      <c r="G136" s="271">
        <f>IF(ISTEXT('Jumta seg.'!G24),'Jumta seg.'!G24,"")</f>
      </c>
      <c r="H136" s="272">
        <f t="shared" si="2"/>
      </c>
    </row>
    <row r="137" spans="1:8" ht="15">
      <c r="A137" s="269">
        <f>IF(ISNUMBER('Jumta seg.'!E25),'Jumta seg.'!A25,"")</f>
      </c>
      <c r="B137" s="269">
        <f>IF(ISNUMBER('Jumta seg.'!E25),'Jumta seg.'!B25,"")</f>
      </c>
      <c r="C137" s="270">
        <f>IF(ISNUMBER('Jumta seg.'!E25),'Jumta seg.'!C25,"")</f>
      </c>
      <c r="D137" s="270">
        <f>IF(ISNUMBER('Jumta seg.'!E25),'Jumta seg.'!D25,"")</f>
      </c>
      <c r="E137" s="270">
        <f>IF(ISNUMBER('Jumta seg.'!E25),'Jumta seg.'!E25,"")</f>
      </c>
      <c r="F137" s="270">
        <f>IF(ISNUMBER('Jumta seg.'!E25),'Jumta seg.'!F25,"")</f>
      </c>
      <c r="G137" s="271">
        <f>IF(ISTEXT('Jumta seg.'!G25),'Jumta seg.'!G25,"")</f>
      </c>
      <c r="H137" s="272">
        <f t="shared" si="2"/>
      </c>
    </row>
    <row r="138" spans="1:8" ht="15">
      <c r="A138" s="269">
        <f>IF(ISNUMBER('Jumta seg.'!E26),'Jumta seg.'!A26,"")</f>
      </c>
      <c r="B138" s="269">
        <f>IF(ISNUMBER('Jumta seg.'!E26),'Jumta seg.'!B26,"")</f>
      </c>
      <c r="C138" s="270">
        <f>IF(ISNUMBER('Jumta seg.'!E26),'Jumta seg.'!C26,"")</f>
      </c>
      <c r="D138" s="270">
        <f>IF(ISNUMBER('Jumta seg.'!E26),'Jumta seg.'!D26,"")</f>
      </c>
      <c r="E138" s="270">
        <f>IF(ISNUMBER('Jumta seg.'!E26),'Jumta seg.'!E26,"")</f>
      </c>
      <c r="F138" s="270">
        <f>IF(ISNUMBER('Jumta seg.'!E26),'Jumta seg.'!F26,"")</f>
      </c>
      <c r="G138" s="271">
        <f>IF(ISTEXT('Jumta seg.'!G26),'Jumta seg.'!G26,"")</f>
      </c>
      <c r="H138" s="272">
        <f t="shared" si="2"/>
      </c>
    </row>
    <row r="139" spans="1:8" ht="15">
      <c r="A139" s="269">
        <f>IF(ISNUMBER('Jumta seg.'!E27),'Jumta seg.'!A27,"")</f>
      </c>
      <c r="B139" s="269">
        <f>IF(ISNUMBER('Jumta seg.'!E27),'Jumta seg.'!B27,"")</f>
      </c>
      <c r="C139" s="270">
        <f>IF(ISNUMBER('Jumta seg.'!E27),'Jumta seg.'!C27,"")</f>
      </c>
      <c r="D139" s="270">
        <f>IF(ISNUMBER('Jumta seg.'!E27),'Jumta seg.'!D27,"")</f>
      </c>
      <c r="E139" s="270">
        <f>IF(ISNUMBER('Jumta seg.'!E27),'Jumta seg.'!E27,"")</f>
      </c>
      <c r="F139" s="270">
        <f>IF(ISNUMBER('Jumta seg.'!E27),'Jumta seg.'!F27,"")</f>
      </c>
      <c r="G139" s="271">
        <f>IF(ISTEXT('Jumta seg.'!G27),'Jumta seg.'!G27,"")</f>
      </c>
      <c r="H139" s="272">
        <f t="shared" si="2"/>
      </c>
    </row>
    <row r="140" spans="1:8" ht="15">
      <c r="A140" s="269">
        <f>IF(ISNUMBER('Jumta seg.'!E28),'Jumta seg.'!A28,"")</f>
      </c>
      <c r="B140" s="269">
        <f>IF(ISNUMBER('Jumta seg.'!E28),'Jumta seg.'!B28,"")</f>
      </c>
      <c r="C140" s="270">
        <f>IF(ISNUMBER('Jumta seg.'!E28),'Jumta seg.'!C28,"")</f>
      </c>
      <c r="D140" s="270">
        <f>IF(ISNUMBER('Jumta seg.'!E28),'Jumta seg.'!D28,"")</f>
      </c>
      <c r="E140" s="270">
        <f>IF(ISNUMBER('Jumta seg.'!E28),'Jumta seg.'!E28,"")</f>
      </c>
      <c r="F140" s="270">
        <f>IF(ISNUMBER('Jumta seg.'!E28),'Jumta seg.'!F28,"")</f>
      </c>
      <c r="G140" s="271">
        <f>IF(ISTEXT('Jumta seg.'!G28),'Jumta seg.'!G28,"")</f>
      </c>
      <c r="H140" s="272">
        <f t="shared" si="2"/>
      </c>
    </row>
    <row r="141" spans="1:8" ht="15">
      <c r="A141" s="269">
        <f>IF(ISNUMBER('Jumta seg.'!E29),'Jumta seg.'!A29,"")</f>
      </c>
      <c r="B141" s="269">
        <f>IF(ISNUMBER('Jumta seg.'!E29),'Jumta seg.'!B29,"")</f>
      </c>
      <c r="C141" s="270">
        <f>IF(ISNUMBER('Jumta seg.'!E29),'Jumta seg.'!C29,"")</f>
      </c>
      <c r="D141" s="270">
        <f>IF(ISNUMBER('Jumta seg.'!E29),'Jumta seg.'!D29,"")</f>
      </c>
      <c r="E141" s="270">
        <f>IF(ISNUMBER('Jumta seg.'!E29),'Jumta seg.'!E29,"")</f>
      </c>
      <c r="F141" s="270">
        <f>IF(ISNUMBER('Jumta seg.'!E29),'Jumta seg.'!F29,"")</f>
      </c>
      <c r="G141" s="271">
        <f>IF(ISTEXT('Jumta seg.'!G29),'Jumta seg.'!G29,"")</f>
      </c>
      <c r="H141" s="272">
        <f t="shared" si="2"/>
      </c>
    </row>
    <row r="142" spans="1:8" ht="15">
      <c r="A142" s="269">
        <f>IF(ISNUMBER('Jumta seg.'!E30),'Jumta seg.'!A30,"")</f>
      </c>
      <c r="B142" s="269">
        <f>IF(ISNUMBER('Jumta seg.'!E30),'Jumta seg.'!B30,"")</f>
      </c>
      <c r="C142" s="270">
        <f>IF(ISNUMBER('Jumta seg.'!E30),'Jumta seg.'!C30,"")</f>
      </c>
      <c r="D142" s="270">
        <f>IF(ISNUMBER('Jumta seg.'!E30),'Jumta seg.'!D30,"")</f>
      </c>
      <c r="E142" s="270">
        <f>IF(ISNUMBER('Jumta seg.'!E30),'Jumta seg.'!E30,"")</f>
      </c>
      <c r="F142" s="270">
        <f>IF(ISNUMBER('Jumta seg.'!E30),'Jumta seg.'!F30,"")</f>
      </c>
      <c r="G142" s="271">
        <f>IF(ISTEXT('Jumta seg.'!G30),'Jumta seg.'!G30,"")</f>
      </c>
      <c r="H142" s="272">
        <f t="shared" si="2"/>
      </c>
    </row>
    <row r="143" spans="1:8" ht="15">
      <c r="A143" s="269">
        <f>IF(ISNUMBER('Jumta seg.'!E31),'Jumta seg.'!A31,"")</f>
      </c>
      <c r="B143" s="269">
        <f>IF(ISNUMBER('Jumta seg.'!E31),'Jumta seg.'!B31,"")</f>
      </c>
      <c r="C143" s="270">
        <f>IF(ISNUMBER('Jumta seg.'!E31),'Jumta seg.'!C31,"")</f>
      </c>
      <c r="D143" s="270">
        <f>IF(ISNUMBER('Jumta seg.'!E31),'Jumta seg.'!D31,"")</f>
      </c>
      <c r="E143" s="270">
        <f>IF(ISNUMBER('Jumta seg.'!E31),'Jumta seg.'!E31,"")</f>
      </c>
      <c r="F143" s="270">
        <f>IF(ISNUMBER('Jumta seg.'!E31),'Jumta seg.'!F31,"")</f>
      </c>
      <c r="G143" s="271">
        <f>IF(ISTEXT('Jumta seg.'!G31),'Jumta seg.'!G31,"")</f>
      </c>
      <c r="H143" s="272">
        <f t="shared" si="2"/>
      </c>
    </row>
    <row r="144" spans="1:8" ht="15">
      <c r="A144" s="269">
        <f>IF(ISNUMBER('Jumta seg.'!E32),'Jumta seg.'!A32,"")</f>
      </c>
      <c r="B144" s="269">
        <f>IF(ISNUMBER('Jumta seg.'!E32),'Jumta seg.'!B32,"")</f>
      </c>
      <c r="C144" s="270">
        <f>IF(ISNUMBER('Jumta seg.'!E32),'Jumta seg.'!C32,"")</f>
      </c>
      <c r="D144" s="270">
        <f>IF(ISNUMBER('Jumta seg.'!E32),'Jumta seg.'!D32,"")</f>
      </c>
      <c r="E144" s="270">
        <f>IF(ISNUMBER('Jumta seg.'!E32),'Jumta seg.'!E32,"")</f>
      </c>
      <c r="F144" s="270">
        <f>IF(ISNUMBER('Jumta seg.'!E32),'Jumta seg.'!F32,"")</f>
      </c>
      <c r="G144" s="271">
        <f>IF(ISTEXT('Jumta seg.'!G32),'Jumta seg.'!G32,"")</f>
      </c>
      <c r="H144" s="272">
        <f t="shared" si="2"/>
      </c>
    </row>
    <row r="145" spans="1:8" ht="15">
      <c r="A145" s="269">
        <f>IF(ISNUMBER('Jumta seg.'!E33),'Jumta seg.'!A33,"")</f>
      </c>
      <c r="B145" s="269">
        <f>IF(ISNUMBER('Jumta seg.'!E33),'Jumta seg.'!B33,"")</f>
      </c>
      <c r="C145" s="270">
        <f>IF(ISNUMBER('Jumta seg.'!E33),'Jumta seg.'!C33,"")</f>
      </c>
      <c r="D145" s="270">
        <f>IF(ISNUMBER('Jumta seg.'!E33),'Jumta seg.'!D33,"")</f>
      </c>
      <c r="E145" s="270">
        <f>IF(ISNUMBER('Jumta seg.'!E33),'Jumta seg.'!E33,"")</f>
      </c>
      <c r="F145" s="270">
        <f>IF(ISNUMBER('Jumta seg.'!E33),'Jumta seg.'!F33,"")</f>
      </c>
      <c r="G145" s="271">
        <f>IF(ISTEXT('Jumta seg.'!G33),'Jumta seg.'!G33,"")</f>
      </c>
      <c r="H145" s="272">
        <f t="shared" si="2"/>
      </c>
    </row>
    <row r="146" spans="1:8" ht="15">
      <c r="A146" s="269">
        <f>IF(ISNUMBER('Jumta seg.'!E34),'Jumta seg.'!A34,"")</f>
      </c>
      <c r="B146" s="269">
        <f>IF(ISNUMBER('Jumta seg.'!E34),'Jumta seg.'!B34,"")</f>
      </c>
      <c r="C146" s="270">
        <f>IF(ISNUMBER('Jumta seg.'!E34),'Jumta seg.'!C34,"")</f>
      </c>
      <c r="D146" s="270">
        <f>IF(ISNUMBER('Jumta seg.'!E34),'Jumta seg.'!D34,"")</f>
      </c>
      <c r="E146" s="270">
        <f>IF(ISNUMBER('Jumta seg.'!E34),'Jumta seg.'!E34,"")</f>
      </c>
      <c r="F146" s="270">
        <f>IF(ISNUMBER('Jumta seg.'!E34),'Jumta seg.'!F34,"")</f>
      </c>
      <c r="G146" s="271">
        <f>IF(ISTEXT('Jumta seg.'!G34),'Jumta seg.'!G34,"")</f>
      </c>
      <c r="H146" s="272">
        <f t="shared" si="2"/>
      </c>
    </row>
    <row r="147" spans="1:8" ht="15">
      <c r="A147" s="269">
        <f>IF(ISNUMBER('Jumta seg.'!E35),'Jumta seg.'!A35,"")</f>
      </c>
      <c r="B147" s="269">
        <f>IF(ISNUMBER('Jumta seg.'!E35),'Jumta seg.'!B35,"")</f>
      </c>
      <c r="C147" s="270">
        <f>IF(ISNUMBER('Jumta seg.'!E35),'Jumta seg.'!C35,"")</f>
      </c>
      <c r="D147" s="270">
        <f>IF(ISNUMBER('Jumta seg.'!E35),'Jumta seg.'!D35,"")</f>
      </c>
      <c r="E147" s="270">
        <f>IF(ISNUMBER('Jumta seg.'!E35),'Jumta seg.'!E35,"")</f>
      </c>
      <c r="F147" s="270">
        <f>IF(ISNUMBER('Jumta seg.'!E35),'Jumta seg.'!F35,"")</f>
      </c>
      <c r="G147" s="271">
        <f>IF(ISTEXT('Jumta seg.'!G35),'Jumta seg.'!G35,"")</f>
      </c>
      <c r="H147" s="272">
        <f t="shared" si="2"/>
      </c>
    </row>
    <row r="148" spans="1:8" ht="15">
      <c r="A148" s="269">
        <f>IF(ISNUMBER('Jumta seg.'!E36),'Jumta seg.'!A36,"")</f>
      </c>
      <c r="B148" s="269">
        <f>IF(ISNUMBER('Jumta seg.'!E36),'Jumta seg.'!B36,"")</f>
      </c>
      <c r="C148" s="270">
        <f>IF(ISNUMBER('Jumta seg.'!E36),'Jumta seg.'!C36,"")</f>
      </c>
      <c r="D148" s="270">
        <f>IF(ISNUMBER('Jumta seg.'!E36),'Jumta seg.'!D36,"")</f>
      </c>
      <c r="E148" s="270">
        <f>IF(ISNUMBER('Jumta seg.'!E36),'Jumta seg.'!E36,"")</f>
      </c>
      <c r="F148" s="270">
        <f>IF(ISNUMBER('Jumta seg.'!E36),'Jumta seg.'!F36,"")</f>
      </c>
      <c r="G148" s="271">
        <f>IF(ISTEXT('Jumta seg.'!G36),'Jumta seg.'!G36,"")</f>
      </c>
      <c r="H148" s="272">
        <f t="shared" si="2"/>
      </c>
    </row>
    <row r="149" spans="1:8" ht="15">
      <c r="A149" s="269">
        <f>IF(ISNUMBER('Jumta seg.'!E37),'Jumta seg.'!A37,"")</f>
      </c>
      <c r="B149" s="269">
        <f>IF(ISNUMBER('Jumta seg.'!E37),'Jumta seg.'!B37,"")</f>
      </c>
      <c r="C149" s="270">
        <f>IF(ISNUMBER('Jumta seg.'!E37),'Jumta seg.'!C37,"")</f>
      </c>
      <c r="D149" s="270">
        <f>IF(ISNUMBER('Jumta seg.'!E37),'Jumta seg.'!D37,"")</f>
      </c>
      <c r="E149" s="270">
        <f>IF(ISNUMBER('Jumta seg.'!E37),'Jumta seg.'!E37,"")</f>
      </c>
      <c r="F149" s="270">
        <f>IF(ISNUMBER('Jumta seg.'!E37),'Jumta seg.'!F37,"")</f>
      </c>
      <c r="G149" s="271">
        <f>IF(ISTEXT('Jumta seg.'!G37),'Jumta seg.'!G37,"")</f>
      </c>
      <c r="H149" s="272">
        <f t="shared" si="2"/>
      </c>
    </row>
    <row r="150" spans="1:8" ht="15">
      <c r="A150" s="269">
        <f>IF(ISNUMBER('Jumta seg.'!E38),'Jumta seg.'!A38,"")</f>
      </c>
      <c r="B150" s="269">
        <f>IF(ISNUMBER('Jumta seg.'!E38),'Jumta seg.'!B38,"")</f>
      </c>
      <c r="C150" s="270">
        <f>IF(ISNUMBER('Jumta seg.'!E38),'Jumta seg.'!C38,"")</f>
      </c>
      <c r="D150" s="270">
        <f>IF(ISNUMBER('Jumta seg.'!E38),'Jumta seg.'!D38,"")</f>
      </c>
      <c r="E150" s="270">
        <f>IF(ISNUMBER('Jumta seg.'!E38),'Jumta seg.'!E38,"")</f>
      </c>
      <c r="F150" s="270">
        <f>IF(ISNUMBER('Jumta seg.'!E38),'Jumta seg.'!F38,"")</f>
      </c>
      <c r="G150" s="271">
        <f>IF(ISTEXT('Jumta seg.'!G38),'Jumta seg.'!G38,"")</f>
      </c>
      <c r="H150" s="272">
        <f t="shared" si="2"/>
      </c>
    </row>
    <row r="151" spans="1:8" ht="15">
      <c r="A151" s="269">
        <f>IF(ISNUMBER('Jumta seg.'!E39),'Jumta seg.'!A39,"")</f>
      </c>
      <c r="B151" s="269">
        <f>IF(ISNUMBER('Jumta seg.'!E39),'Jumta seg.'!B39,"")</f>
      </c>
      <c r="C151" s="270">
        <f>IF(ISNUMBER('Jumta seg.'!E39),'Jumta seg.'!C39,"")</f>
      </c>
      <c r="D151" s="270">
        <f>IF(ISNUMBER('Jumta seg.'!E39),'Jumta seg.'!D39,"")</f>
      </c>
      <c r="E151" s="270">
        <f>IF(ISNUMBER('Jumta seg.'!E39),'Jumta seg.'!E39,"")</f>
      </c>
      <c r="F151" s="270">
        <f>IF(ISNUMBER('Jumta seg.'!E39),'Jumta seg.'!F39,"")</f>
      </c>
      <c r="G151" s="271">
        <f>IF(ISTEXT('Jumta seg.'!G39),'Jumta seg.'!G39,"")</f>
      </c>
      <c r="H151" s="272">
        <f t="shared" si="2"/>
      </c>
    </row>
    <row r="152" spans="1:8" ht="15">
      <c r="A152" s="269">
        <f>IF(ISNUMBER('Jumta seg.'!E40),'Jumta seg.'!A40,"")</f>
      </c>
      <c r="B152" s="269">
        <f>IF(ISNUMBER('Jumta seg.'!E40),'Jumta seg.'!B40,"")</f>
      </c>
      <c r="C152" s="270">
        <f>IF(ISNUMBER('Jumta seg.'!E40),'Jumta seg.'!C40,"")</f>
      </c>
      <c r="D152" s="270">
        <f>IF(ISNUMBER('Jumta seg.'!E40),'Jumta seg.'!D40,"")</f>
      </c>
      <c r="E152" s="270">
        <f>IF(ISNUMBER('Jumta seg.'!E40),'Jumta seg.'!E40,"")</f>
      </c>
      <c r="F152" s="270">
        <f>IF(ISNUMBER('Jumta seg.'!E40),'Jumta seg.'!F40,"")</f>
      </c>
      <c r="G152" s="271">
        <f>IF(ISTEXT('Jumta seg.'!G40),'Jumta seg.'!G40,"")</f>
      </c>
      <c r="H152" s="272">
        <f t="shared" si="2"/>
      </c>
    </row>
    <row r="153" spans="1:8" ht="15">
      <c r="A153" s="269">
        <f>IF(ISNUMBER('Jumta seg.'!E41),'Jumta seg.'!A41,"")</f>
      </c>
      <c r="B153" s="269">
        <f>IF(ISNUMBER('Jumta seg.'!E41),'Jumta seg.'!B41,"")</f>
      </c>
      <c r="C153" s="270">
        <f>IF(ISNUMBER('Jumta seg.'!E41),'Jumta seg.'!C41,"")</f>
      </c>
      <c r="D153" s="270">
        <f>IF(ISNUMBER('Jumta seg.'!E41),'Jumta seg.'!D41,"")</f>
      </c>
      <c r="E153" s="270">
        <f>IF(ISNUMBER('Jumta seg.'!E41),'Jumta seg.'!E41,"")</f>
      </c>
      <c r="F153" s="270">
        <f>IF(ISNUMBER('Jumta seg.'!E41),'Jumta seg.'!F41,"")</f>
      </c>
      <c r="G153" s="271">
        <f>IF(ISTEXT('Jumta seg.'!G41),'Jumta seg.'!G41,"")</f>
      </c>
      <c r="H153" s="272">
        <f t="shared" si="2"/>
      </c>
    </row>
    <row r="154" spans="1:8" ht="15">
      <c r="A154" s="269">
        <f>IF(ISNUMBER('Jumta seg.'!E42),'Jumta seg.'!A42,"")</f>
      </c>
      <c r="B154" s="269">
        <f>IF(ISNUMBER('Jumta seg.'!E42),'Jumta seg.'!B42,"")</f>
      </c>
      <c r="C154" s="270">
        <f>IF(ISNUMBER('Jumta seg.'!E42),'Jumta seg.'!C42,"")</f>
      </c>
      <c r="D154" s="270">
        <f>IF(ISNUMBER('Jumta seg.'!E42),'Jumta seg.'!D42,"")</f>
      </c>
      <c r="E154" s="270">
        <f>IF(ISNUMBER('Jumta seg.'!E42),'Jumta seg.'!E42,"")</f>
      </c>
      <c r="F154" s="270">
        <f>IF(ISNUMBER('Jumta seg.'!E42),'Jumta seg.'!F42,"")</f>
      </c>
      <c r="G154" s="271">
        <f>IF(ISTEXT('Jumta seg.'!G42),'Jumta seg.'!G42,"")</f>
      </c>
      <c r="H154" s="272">
        <f t="shared" si="2"/>
      </c>
    </row>
    <row r="155" spans="1:8" ht="15">
      <c r="A155" s="269">
        <f>IF(ISNUMBER('Jumta seg.'!E43),'Jumta seg.'!A43,"")</f>
      </c>
      <c r="B155" s="269">
        <f>IF(ISNUMBER('Jumta seg.'!E43),'Jumta seg.'!B43,"")</f>
      </c>
      <c r="C155" s="270">
        <f>IF(ISNUMBER('Jumta seg.'!E43),'Jumta seg.'!C43,"")</f>
      </c>
      <c r="D155" s="270">
        <f>IF(ISNUMBER('Jumta seg.'!E43),'Jumta seg.'!D43,"")</f>
      </c>
      <c r="E155" s="270">
        <f>IF(ISNUMBER('Jumta seg.'!E43),'Jumta seg.'!E43,"")</f>
      </c>
      <c r="F155" s="270">
        <f>IF(ISNUMBER('Jumta seg.'!E43),'Jumta seg.'!F43,"")</f>
      </c>
      <c r="G155" s="271">
        <f>IF(ISTEXT('Jumta seg.'!G43),'Jumta seg.'!G43,"")</f>
      </c>
      <c r="H155" s="272">
        <f t="shared" si="2"/>
      </c>
    </row>
    <row r="156" spans="1:8" ht="15">
      <c r="A156" s="269">
        <f>IF(ISNUMBER('Jumta seg.'!E44),'Jumta seg.'!A44,"")</f>
      </c>
      <c r="B156" s="269">
        <f>IF(ISNUMBER('Jumta seg.'!E44),'Jumta seg.'!B44,"")</f>
      </c>
      <c r="C156" s="270">
        <f>IF(ISNUMBER('Jumta seg.'!E44),'Jumta seg.'!C44,"")</f>
      </c>
      <c r="D156" s="270">
        <f>IF(ISNUMBER('Jumta seg.'!E44),'Jumta seg.'!D44,"")</f>
      </c>
      <c r="E156" s="270">
        <f>IF(ISNUMBER('Jumta seg.'!E44),'Jumta seg.'!E44,"")</f>
      </c>
      <c r="F156" s="270">
        <f>IF(ISNUMBER('Jumta seg.'!E44),'Jumta seg.'!F44,"")</f>
      </c>
      <c r="G156" s="271">
        <f>IF(ISTEXT('Jumta seg.'!G44),'Jumta seg.'!G44,"")</f>
      </c>
      <c r="H156" s="272">
        <f t="shared" si="2"/>
      </c>
    </row>
    <row r="157" spans="1:8" ht="15">
      <c r="A157" s="269">
        <f>IF(ISNUMBER('Jumta seg.'!E45),'Jumta seg.'!A45,"")</f>
      </c>
      <c r="B157" s="269">
        <f>IF(ISNUMBER('Jumta seg.'!E45),'Jumta seg.'!B45,"")</f>
      </c>
      <c r="C157" s="270">
        <f>IF(ISNUMBER('Jumta seg.'!E45),'Jumta seg.'!C45,"")</f>
      </c>
      <c r="D157" s="270">
        <f>IF(ISNUMBER('Jumta seg.'!E45),'Jumta seg.'!D45,"")</f>
      </c>
      <c r="E157" s="270">
        <f>IF(ISNUMBER('Jumta seg.'!E45),'Jumta seg.'!E45,"")</f>
      </c>
      <c r="F157" s="270">
        <f>IF(ISNUMBER('Jumta seg.'!E45),'Jumta seg.'!F45,"")</f>
      </c>
      <c r="G157" s="271">
        <f>IF(ISTEXT('Jumta seg.'!G45),'Jumta seg.'!G45,"")</f>
      </c>
      <c r="H157" s="272">
        <f t="shared" si="2"/>
      </c>
    </row>
    <row r="158" spans="1:8" ht="15">
      <c r="A158" s="269">
        <f>IF(ISNUMBER('Jumta seg.'!E46),'Jumta seg.'!A46,"")</f>
      </c>
      <c r="B158" s="269">
        <f>IF(ISNUMBER('Jumta seg.'!E46),'Jumta seg.'!B46,"")</f>
      </c>
      <c r="C158" s="270">
        <f>IF(ISNUMBER('Jumta seg.'!E46),'Jumta seg.'!C46,"")</f>
      </c>
      <c r="D158" s="270">
        <f>IF(ISNUMBER('Jumta seg.'!E46),'Jumta seg.'!D46,"")</f>
      </c>
      <c r="E158" s="270">
        <f>IF(ISNUMBER('Jumta seg.'!E46),'Jumta seg.'!E46,"")</f>
      </c>
      <c r="F158" s="270">
        <f>IF(ISNUMBER('Jumta seg.'!E46),'Jumta seg.'!F46,"")</f>
      </c>
      <c r="G158" s="271">
        <f>IF(ISTEXT('Jumta seg.'!G46),'Jumta seg.'!G46,"")</f>
      </c>
      <c r="H158" s="272">
        <f t="shared" si="2"/>
      </c>
    </row>
    <row r="159" spans="1:8" ht="15">
      <c r="A159" s="269">
        <f>IF(ISNUMBER('Jumta seg.'!E47),'Jumta seg.'!A47,"")</f>
      </c>
      <c r="B159" s="269">
        <f>IF(ISNUMBER('Jumta seg.'!E47),'Jumta seg.'!B47,"")</f>
      </c>
      <c r="C159" s="270">
        <f>IF(ISNUMBER('Jumta seg.'!E47),'Jumta seg.'!C47,"")</f>
      </c>
      <c r="D159" s="270">
        <f>IF(ISNUMBER('Jumta seg.'!E47),'Jumta seg.'!D47,"")</f>
      </c>
      <c r="E159" s="270">
        <f>IF(ISNUMBER('Jumta seg.'!E47),'Jumta seg.'!E47,"")</f>
      </c>
      <c r="F159" s="270">
        <f>IF(ISNUMBER('Jumta seg.'!E47),'Jumta seg.'!F47,"")</f>
      </c>
      <c r="G159" s="271">
        <f>IF(ISTEXT('Jumta seg.'!G47),'Jumta seg.'!G47,"")</f>
      </c>
      <c r="H159" s="272">
        <f t="shared" si="2"/>
      </c>
    </row>
    <row r="160" spans="1:8" ht="15">
      <c r="A160" s="269">
        <f>IF(ISNUMBER('Jumta seg.'!E48),'Jumta seg.'!A48,"")</f>
      </c>
      <c r="B160" s="269">
        <f>IF(ISNUMBER('Jumta seg.'!E48),'Jumta seg.'!B48,"")</f>
      </c>
      <c r="C160" s="270">
        <f>IF(ISNUMBER('Jumta seg.'!E48),'Jumta seg.'!C48,"")</f>
      </c>
      <c r="D160" s="270">
        <f>IF(ISNUMBER('Jumta seg.'!E48),'Jumta seg.'!D48,"")</f>
      </c>
      <c r="E160" s="270">
        <f>IF(ISNUMBER('Jumta seg.'!E48),'Jumta seg.'!E48,"")</f>
      </c>
      <c r="F160" s="270">
        <f>IF(ISNUMBER('Jumta seg.'!E48),'Jumta seg.'!F48,"")</f>
      </c>
      <c r="G160" s="271">
        <f>IF(ISTEXT('Jumta seg.'!G48),'Jumta seg.'!G48,"")</f>
      </c>
      <c r="H160" s="272">
        <f t="shared" si="2"/>
      </c>
    </row>
    <row r="161" spans="1:8" ht="15">
      <c r="A161" s="269">
        <f>IF(ISNUMBER('Jumta seg.'!E49),'Jumta seg.'!A49,"")</f>
      </c>
      <c r="B161" s="269">
        <f>IF(ISNUMBER('Jumta seg.'!E49),'Jumta seg.'!B49,"")</f>
      </c>
      <c r="C161" s="270">
        <f>IF(ISNUMBER('Jumta seg.'!E49),'Jumta seg.'!C49,"")</f>
      </c>
      <c r="D161" s="270">
        <f>IF(ISNUMBER('Jumta seg.'!E49),'Jumta seg.'!D49,"")</f>
      </c>
      <c r="E161" s="270">
        <f>IF(ISNUMBER('Jumta seg.'!E49),'Jumta seg.'!E49,"")</f>
      </c>
      <c r="F161" s="270">
        <f>IF(ISNUMBER('Jumta seg.'!E49),'Jumta seg.'!F49,"")</f>
      </c>
      <c r="G161" s="271">
        <f>IF(ISTEXT('Jumta seg.'!G49),'Jumta seg.'!G49,"")</f>
      </c>
      <c r="H161" s="272">
        <f t="shared" si="2"/>
      </c>
    </row>
    <row r="162" spans="1:8" ht="15">
      <c r="A162" s="269">
        <f>IF(ISNUMBER('Jumta seg.'!E50),'Jumta seg.'!A50,"")</f>
      </c>
      <c r="B162" s="269">
        <f>IF(ISNUMBER('Jumta seg.'!E50),'Jumta seg.'!B50,"")</f>
      </c>
      <c r="C162" s="270">
        <f>IF(ISNUMBER('Jumta seg.'!E50),'Jumta seg.'!C50,"")</f>
      </c>
      <c r="D162" s="270">
        <f>IF(ISNUMBER('Jumta seg.'!E50),'Jumta seg.'!D50,"")</f>
      </c>
      <c r="E162" s="270">
        <f>IF(ISNUMBER('Jumta seg.'!E50),'Jumta seg.'!E50,"")</f>
      </c>
      <c r="F162" s="270">
        <f>IF(ISNUMBER('Jumta seg.'!E50),'Jumta seg.'!F50,"")</f>
      </c>
      <c r="G162" s="271">
        <f>IF(ISTEXT('Jumta seg.'!G50),'Jumta seg.'!G50,"")</f>
      </c>
      <c r="H162" s="272">
        <f t="shared" si="2"/>
      </c>
    </row>
    <row r="163" spans="1:8" ht="15">
      <c r="A163" s="269">
        <f>IF(ISNUMBER('Jumta seg.'!E51),'Jumta seg.'!A51,"")</f>
      </c>
      <c r="B163" s="269">
        <f>IF(ISNUMBER('Jumta seg.'!E51),'Jumta seg.'!B51,"")</f>
      </c>
      <c r="C163" s="270">
        <f>IF(ISNUMBER('Jumta seg.'!E51),'Jumta seg.'!C51,"")</f>
      </c>
      <c r="D163" s="270">
        <f>IF(ISNUMBER('Jumta seg.'!E51),'Jumta seg.'!D51,"")</f>
      </c>
      <c r="E163" s="270">
        <f>IF(ISNUMBER('Jumta seg.'!E51),'Jumta seg.'!E51,"")</f>
      </c>
      <c r="F163" s="270">
        <f>IF(ISNUMBER('Jumta seg.'!E51),'Jumta seg.'!F51,"")</f>
      </c>
      <c r="G163" s="271">
        <f>IF(ISTEXT('Jumta seg.'!G51),'Jumta seg.'!G51,"")</f>
      </c>
      <c r="H163" s="272">
        <f t="shared" si="2"/>
      </c>
    </row>
    <row r="164" spans="1:8" ht="15">
      <c r="A164" s="269">
        <f>IF(ISNUMBER('Jumta seg.'!E52),'Jumta seg.'!A52,"")</f>
      </c>
      <c r="B164" s="269">
        <f>IF(ISNUMBER('Jumta seg.'!E52),'Jumta seg.'!B52,"")</f>
      </c>
      <c r="C164" s="270">
        <f>IF(ISNUMBER('Jumta seg.'!E52),'Jumta seg.'!C52,"")</f>
      </c>
      <c r="D164" s="270">
        <f>IF(ISNUMBER('Jumta seg.'!E52),'Jumta seg.'!D52,"")</f>
      </c>
      <c r="E164" s="270">
        <f>IF(ISNUMBER('Jumta seg.'!E52),'Jumta seg.'!E52,"")</f>
      </c>
      <c r="F164" s="270">
        <f>IF(ISNUMBER('Jumta seg.'!E52),'Jumta seg.'!F52,"")</f>
      </c>
      <c r="G164" s="271">
        <f>IF(ISTEXT('Jumta seg.'!G52),'Jumta seg.'!G52,"")</f>
      </c>
      <c r="H164" s="272">
        <f t="shared" si="2"/>
      </c>
    </row>
    <row r="165" spans="1:8" ht="15">
      <c r="A165" s="269">
        <f>IF(ISNUMBER('Jumta seg.'!E53),'Jumta seg.'!A53,"")</f>
      </c>
      <c r="B165" s="269">
        <f>IF(ISNUMBER('Jumta seg.'!E53),'Jumta seg.'!B53,"")</f>
      </c>
      <c r="C165" s="270">
        <f>IF(ISNUMBER('Jumta seg.'!E53),'Jumta seg.'!C53,"")</f>
      </c>
      <c r="D165" s="270">
        <f>IF(ISNUMBER('Jumta seg.'!E53),'Jumta seg.'!D53,"")</f>
      </c>
      <c r="E165" s="270">
        <f>IF(ISNUMBER('Jumta seg.'!E53),'Jumta seg.'!E53,"")</f>
      </c>
      <c r="F165" s="270">
        <f>IF(ISNUMBER('Jumta seg.'!E53),'Jumta seg.'!F53,"")</f>
      </c>
      <c r="G165" s="271">
        <f>IF(ISTEXT('Jumta seg.'!G53),'Jumta seg.'!G53,"")</f>
      </c>
      <c r="H165" s="272">
        <f t="shared" si="2"/>
      </c>
    </row>
    <row r="166" spans="1:8" ht="15">
      <c r="A166" s="269">
        <f>IF(ISNUMBER('Jumta seg.'!E54),'Jumta seg.'!A54,"")</f>
      </c>
      <c r="B166" s="269">
        <f>IF(ISNUMBER('Jumta seg.'!E54),'Jumta seg.'!B54,"")</f>
      </c>
      <c r="C166" s="270">
        <f>IF(ISNUMBER('Jumta seg.'!E54),'Jumta seg.'!C54,"")</f>
      </c>
      <c r="D166" s="270">
        <f>IF(ISNUMBER('Jumta seg.'!E54),'Jumta seg.'!D54,"")</f>
      </c>
      <c r="E166" s="270">
        <f>IF(ISNUMBER('Jumta seg.'!E54),'Jumta seg.'!E54,"")</f>
      </c>
      <c r="F166" s="270">
        <f>IF(ISNUMBER('Jumta seg.'!E54),'Jumta seg.'!F54,"")</f>
      </c>
      <c r="G166" s="271">
        <f>IF(ISTEXT('Jumta seg.'!G54),'Jumta seg.'!G54,"")</f>
      </c>
      <c r="H166" s="272">
        <f t="shared" si="2"/>
      </c>
    </row>
    <row r="167" spans="1:8" ht="15">
      <c r="A167" s="269">
        <f>IF(ISNUMBER('Jumta seg.'!E55),'Jumta seg.'!A55,"")</f>
      </c>
      <c r="B167" s="269">
        <f>IF(ISNUMBER('Jumta seg.'!E55),'Jumta seg.'!B55,"")</f>
      </c>
      <c r="C167" s="270">
        <f>IF(ISNUMBER('Jumta seg.'!E55),'Jumta seg.'!C55,"")</f>
      </c>
      <c r="D167" s="270">
        <f>IF(ISNUMBER('Jumta seg.'!E55),'Jumta seg.'!D55,"")</f>
      </c>
      <c r="E167" s="270">
        <f>IF(ISNUMBER('Jumta seg.'!E55),'Jumta seg.'!E55,"")</f>
      </c>
      <c r="F167" s="270">
        <f>IF(ISNUMBER('Jumta seg.'!E55),'Jumta seg.'!F55,"")</f>
      </c>
      <c r="G167" s="271">
        <f>IF(ISTEXT('Jumta seg.'!G55),'Jumta seg.'!G55,"")</f>
      </c>
      <c r="H167" s="272">
        <f t="shared" si="2"/>
      </c>
    </row>
    <row r="168" spans="1:8" ht="15">
      <c r="A168" s="269">
        <f>IF(ISNUMBER('Jumta seg.'!E56),'Jumta seg.'!A56,"")</f>
      </c>
      <c r="B168" s="269">
        <f>IF(ISNUMBER('Jumta seg.'!E56),'Jumta seg.'!B56,"")</f>
      </c>
      <c r="C168" s="270">
        <f>IF(ISNUMBER('Jumta seg.'!E56),'Jumta seg.'!C56,"")</f>
      </c>
      <c r="D168" s="270">
        <f>IF(ISNUMBER('Jumta seg.'!E56),'Jumta seg.'!D56,"")</f>
      </c>
      <c r="E168" s="270">
        <f>IF(ISNUMBER('Jumta seg.'!E56),'Jumta seg.'!E56,"")</f>
      </c>
      <c r="F168" s="270">
        <f>IF(ISNUMBER('Jumta seg.'!E56),'Jumta seg.'!F56,"")</f>
      </c>
      <c r="G168" s="271">
        <f>IF(ISTEXT('Jumta seg.'!G56),'Jumta seg.'!G56,"")</f>
      </c>
      <c r="H168" s="272">
        <f t="shared" si="2"/>
      </c>
    </row>
    <row r="169" spans="1:8" ht="15">
      <c r="A169" s="269">
        <f>IF(ISNUMBER('Jumta seg.'!E57),'Jumta seg.'!A57,"")</f>
      </c>
      <c r="B169" s="269">
        <f>IF(ISNUMBER('Jumta seg.'!E57),'Jumta seg.'!B57,"")</f>
      </c>
      <c r="C169" s="270">
        <f>IF(ISNUMBER('Jumta seg.'!E57),'Jumta seg.'!C57,"")</f>
      </c>
      <c r="D169" s="270">
        <f>IF(ISNUMBER('Jumta seg.'!E57),'Jumta seg.'!D57,"")</f>
      </c>
      <c r="E169" s="270">
        <f>IF(ISNUMBER('Jumta seg.'!E57),'Jumta seg.'!E57,"")</f>
      </c>
      <c r="F169" s="270">
        <f>IF(ISNUMBER('Jumta seg.'!E57),'Jumta seg.'!F57,"")</f>
      </c>
      <c r="G169" s="271">
        <f>IF(ISTEXT('Jumta seg.'!G57),'Jumta seg.'!G57,"")</f>
      </c>
      <c r="H169" s="272">
        <f t="shared" si="2"/>
      </c>
    </row>
    <row r="170" spans="1:8" ht="15">
      <c r="A170" s="269">
        <f>IF(ISNUMBER('Jumta seg.'!E58),'Jumta seg.'!A58,"")</f>
      </c>
      <c r="B170" s="269">
        <f>IF(ISNUMBER('Jumta seg.'!E58),'Jumta seg.'!B58,"")</f>
      </c>
      <c r="C170" s="270">
        <f>IF(ISNUMBER('Jumta seg.'!E58),'Jumta seg.'!C58,"")</f>
      </c>
      <c r="D170" s="270">
        <f>IF(ISNUMBER('Jumta seg.'!E58),'Jumta seg.'!D58,"")</f>
      </c>
      <c r="E170" s="270">
        <f>IF(ISNUMBER('Jumta seg.'!E58),'Jumta seg.'!E58,"")</f>
      </c>
      <c r="F170" s="270">
        <f>IF(ISNUMBER('Jumta seg.'!E58),'Jumta seg.'!F58,"")</f>
      </c>
      <c r="G170" s="271">
        <f>IF(ISTEXT('Jumta seg.'!E58),'Jumta seg.'!G58,"")</f>
      </c>
      <c r="H170" s="268"/>
    </row>
    <row r="171" spans="1:8" ht="15">
      <c r="A171" s="269">
        <f>IF(ISNUMBER(Zāģmateriāli!E3),Zāģmateriāli!A3,"")</f>
      </c>
      <c r="B171" s="269">
        <f>IF(ISNUMBER(Zāģmateriāli!E3),Zāģmateriāli!B3,"")</f>
      </c>
      <c r="C171" s="270">
        <f>IF(ISNUMBER(Zāģmateriāli!E3),Zāģmateriāli!C3,"")</f>
      </c>
      <c r="D171" s="270">
        <f>IF(ISNUMBER(Zāģmateriāli!E3),Zāģmateriāli!D3,"")</f>
      </c>
      <c r="E171" s="270">
        <f>IF(ISNUMBER(Zāģmateriāli!E3),Zāģmateriāli!E3,"")</f>
      </c>
      <c r="F171" s="270">
        <f>IF(ISNUMBER(Zāģmateriāli!E3),Zāģmateriāli!F3,"")</f>
      </c>
      <c r="G171" s="271">
        <f>IF(ISTEXT(Zāģmateriāli!E3),Zāģmateriāli!G3,"")</f>
      </c>
      <c r="H171" s="272">
        <f aca="true" t="shared" si="3" ref="H171:H220">IF(ISNUMBER(E171),"yes","")</f>
      </c>
    </row>
    <row r="172" spans="1:8" ht="15">
      <c r="A172" s="269">
        <f>IF(ISNUMBER(Zāģmateriāli!E4),Zāģmateriāli!A4,"")</f>
      </c>
      <c r="B172" s="269">
        <f>IF(ISNUMBER(Zāģmateriāli!E4),Zāģmateriāli!B4,"")</f>
      </c>
      <c r="C172" s="270">
        <f>IF(ISNUMBER(Zāģmateriāli!E4),Zāģmateriāli!C4,"")</f>
      </c>
      <c r="D172" s="270">
        <f>IF(ISNUMBER(Zāģmateriāli!E4),Zāģmateriāli!D4,"")</f>
      </c>
      <c r="E172" s="270">
        <f>IF(ISNUMBER(Zāģmateriāli!E4),Zāģmateriāli!E4,"")</f>
      </c>
      <c r="F172" s="270">
        <f>IF(ISNUMBER(Zāģmateriāli!E4),Zāģmateriāli!F4,"")</f>
      </c>
      <c r="G172" s="271">
        <f>IF(ISTEXT(Zāģmateriāli!G4),Zāģmateriāli!G4,"")</f>
      </c>
      <c r="H172" s="272">
        <f t="shared" si="3"/>
      </c>
    </row>
    <row r="173" spans="1:8" ht="15">
      <c r="A173" s="269">
        <f>IF(ISNUMBER(Zāģmateriāli!E5),Zāģmateriāli!A5,"")</f>
      </c>
      <c r="B173" s="269">
        <f>IF(ISNUMBER(Zāģmateriāli!E5),Zāģmateriāli!B5,"")</f>
      </c>
      <c r="C173" s="270">
        <f>IF(ISNUMBER(Zāģmateriāli!E5),Zāģmateriāli!C5,"")</f>
      </c>
      <c r="D173" s="270">
        <f>IF(ISNUMBER(Zāģmateriāli!E5),Zāģmateriāli!D5,"")</f>
      </c>
      <c r="E173" s="270">
        <f>IF(ISNUMBER(Zāģmateriāli!E5),Zāģmateriāli!E5,"")</f>
      </c>
      <c r="F173" s="270">
        <f>IF(ISNUMBER(Zāģmateriāli!E5),Zāģmateriāli!F5,"")</f>
      </c>
      <c r="G173" s="271">
        <f>IF(ISTEXT(Zāģmateriāli!G5),Zāģmateriāli!G5,"")</f>
      </c>
      <c r="H173" s="272">
        <f t="shared" si="3"/>
      </c>
    </row>
    <row r="174" spans="1:8" ht="15">
      <c r="A174" s="269">
        <f>IF(ISNUMBER(Zāģmateriāli!E6),Zāģmateriāli!A6,"")</f>
      </c>
      <c r="B174" s="269">
        <f>IF(ISNUMBER(Zāģmateriāli!E6),Zāģmateriāli!B6,"")</f>
      </c>
      <c r="C174" s="270">
        <f>IF(ISNUMBER(Zāģmateriāli!E6),Zāģmateriāli!C6,"")</f>
      </c>
      <c r="D174" s="270">
        <f>IF(ISNUMBER(Zāģmateriāli!E6),Zāģmateriāli!D6,"")</f>
      </c>
      <c r="E174" s="270">
        <f>IF(ISNUMBER(Zāģmateriāli!E6),Zāģmateriāli!E6,"")</f>
      </c>
      <c r="F174" s="270">
        <f>IF(ISNUMBER(Zāģmateriāli!E6),Zāģmateriāli!F6,"")</f>
      </c>
      <c r="G174" s="271">
        <f>IF(ISTEXT(Zāģmateriāli!G6),Zāģmateriāli!G6,"")</f>
      </c>
      <c r="H174" s="272">
        <f t="shared" si="3"/>
      </c>
    </row>
    <row r="175" spans="1:8" ht="15">
      <c r="A175" s="269">
        <f>IF(ISNUMBER(Zāģmateriāli!E7),Zāģmateriāli!A7,"")</f>
      </c>
      <c r="B175" s="269">
        <f>IF(ISNUMBER(Zāģmateriāli!E7),Zāģmateriāli!B7,"")</f>
      </c>
      <c r="C175" s="270">
        <f>IF(ISNUMBER(Zāģmateriāli!E7),Zāģmateriāli!C7,"")</f>
      </c>
      <c r="D175" s="270">
        <f>IF(ISNUMBER(Zāģmateriāli!E7),Zāģmateriāli!D7,"")</f>
      </c>
      <c r="E175" s="270">
        <f>IF(ISNUMBER(Zāģmateriāli!E7),Zāģmateriāli!E7,"")</f>
      </c>
      <c r="F175" s="270">
        <f>IF(ISNUMBER(Zāģmateriāli!E7),Zāģmateriāli!F7,"")</f>
      </c>
      <c r="G175" s="271">
        <f>IF(ISTEXT(Zāģmateriāli!G7),Zāģmateriāli!G7,"")</f>
      </c>
      <c r="H175" s="272">
        <f t="shared" si="3"/>
      </c>
    </row>
    <row r="176" spans="1:8" ht="15">
      <c r="A176" s="269">
        <f>IF(ISNUMBER(Zāģmateriāli!E8),Zāģmateriāli!A8,"")</f>
      </c>
      <c r="B176" s="269">
        <f>IF(ISNUMBER(Zāģmateriāli!E8),Zāģmateriāli!B8,"")</f>
      </c>
      <c r="C176" s="270">
        <f>IF(ISNUMBER(Zāģmateriāli!E8),Zāģmateriāli!C8,"")</f>
      </c>
      <c r="D176" s="270">
        <f>IF(ISNUMBER(Zāģmateriāli!E8),Zāģmateriāli!D8,"")</f>
      </c>
      <c r="E176" s="270">
        <f>IF(ISNUMBER(Zāģmateriāli!E8),Zāģmateriāli!E8,"")</f>
      </c>
      <c r="F176" s="270">
        <f>IF(ISNUMBER(Zāģmateriāli!E8),Zāģmateriāli!F8,"")</f>
      </c>
      <c r="G176" s="271">
        <f>IF(ISTEXT(Zāģmateriāli!G8),Zāģmateriāli!G8,"")</f>
      </c>
      <c r="H176" s="272">
        <f t="shared" si="3"/>
      </c>
    </row>
    <row r="177" spans="1:8" ht="15">
      <c r="A177" s="269">
        <f>IF(ISNUMBER(Zāģmateriāli!E9),Zāģmateriāli!A9,"")</f>
      </c>
      <c r="B177" s="269">
        <f>IF(ISNUMBER(Zāģmateriāli!E9),Zāģmateriāli!B9,"")</f>
      </c>
      <c r="C177" s="270">
        <f>IF(ISNUMBER(Zāģmateriāli!E9),Zāģmateriāli!C9,"")</f>
      </c>
      <c r="D177" s="270">
        <f>IF(ISNUMBER(Zāģmateriāli!E9),Zāģmateriāli!D9,"")</f>
      </c>
      <c r="E177" s="270">
        <f>IF(ISNUMBER(Zāģmateriāli!E9),Zāģmateriāli!E9,"")</f>
      </c>
      <c r="F177" s="270">
        <f>IF(ISNUMBER(Zāģmateriāli!E9),Zāģmateriāli!F9,"")</f>
      </c>
      <c r="G177" s="271">
        <f>IF(ISTEXT(Zāģmateriāli!G9),Zāģmateriāli!G9,"")</f>
      </c>
      <c r="H177" s="272">
        <f t="shared" si="3"/>
      </c>
    </row>
    <row r="178" spans="1:8" ht="15">
      <c r="A178" s="269">
        <f>IF(ISNUMBER(Zāģmateriāli!E10),Zāģmateriāli!A10,"")</f>
      </c>
      <c r="B178" s="269">
        <f>IF(ISNUMBER(Zāģmateriāli!E10),Zāģmateriāli!B10,"")</f>
      </c>
      <c r="C178" s="270">
        <f>IF(ISNUMBER(Zāģmateriāli!E10),Zāģmateriāli!C10,"")</f>
      </c>
      <c r="D178" s="270">
        <f>IF(ISNUMBER(Zāģmateriāli!E10),Zāģmateriāli!D10,"")</f>
      </c>
      <c r="E178" s="270">
        <f>IF(ISNUMBER(Zāģmateriāli!E10),Zāģmateriāli!E10,"")</f>
      </c>
      <c r="F178" s="270">
        <f>IF(ISNUMBER(Zāģmateriāli!E10),Zāģmateriāli!F10,"")</f>
      </c>
      <c r="G178" s="271">
        <f>IF(ISTEXT(Zāģmateriāli!G10),Zāģmateriāli!G10,"")</f>
      </c>
      <c r="H178" s="272">
        <f t="shared" si="3"/>
      </c>
    </row>
    <row r="179" spans="1:8" ht="15">
      <c r="A179" s="269">
        <f>IF(ISNUMBER(Zāģmateriāli!E11),Zāģmateriāli!A11,"")</f>
      </c>
      <c r="B179" s="269">
        <f>IF(ISNUMBER(Zāģmateriāli!E11),Zāģmateriāli!B11,"")</f>
      </c>
      <c r="C179" s="270">
        <f>IF(ISNUMBER(Zāģmateriāli!E11),Zāģmateriāli!C11,"")</f>
      </c>
      <c r="D179" s="270">
        <f>IF(ISNUMBER(Zāģmateriāli!E11),Zāģmateriāli!D11,"")</f>
      </c>
      <c r="E179" s="270">
        <f>IF(ISNUMBER(Zāģmateriāli!E11),Zāģmateriāli!E11,"")</f>
      </c>
      <c r="F179" s="270">
        <f>IF(ISNUMBER(Zāģmateriāli!E11),Zāģmateriāli!F11,"")</f>
      </c>
      <c r="G179" s="271">
        <f>IF(ISTEXT(Zāģmateriāli!G11),Zāģmateriāli!G11,"")</f>
      </c>
      <c r="H179" s="272">
        <f t="shared" si="3"/>
      </c>
    </row>
    <row r="180" spans="1:8" ht="15">
      <c r="A180" s="269">
        <f>IF(ISNUMBER(Zāģmateriāli!E12),Zāģmateriāli!A12,"")</f>
      </c>
      <c r="B180" s="269">
        <f>IF(ISNUMBER(Zāģmateriāli!E12),Zāģmateriāli!B12,"")</f>
      </c>
      <c r="C180" s="270">
        <f>IF(ISNUMBER(Zāģmateriāli!E12),Zāģmateriāli!C12,"")</f>
      </c>
      <c r="D180" s="270">
        <f>IF(ISNUMBER(Zāģmateriāli!E12),Zāģmateriāli!D12,"")</f>
      </c>
      <c r="E180" s="270">
        <f>IF(ISNUMBER(Zāģmateriāli!E12),Zāģmateriāli!E12,"")</f>
      </c>
      <c r="F180" s="270">
        <f>IF(ISNUMBER(Zāģmateriāli!E12),Zāģmateriāli!F12,"")</f>
      </c>
      <c r="G180" s="271">
        <f>IF(ISTEXT(Zāģmateriāli!G12),Zāģmateriāli!G12,"")</f>
      </c>
      <c r="H180" s="272">
        <f t="shared" si="3"/>
      </c>
    </row>
    <row r="181" spans="1:8" ht="15">
      <c r="A181" s="269">
        <f>IF(ISNUMBER(Zāģmateriāli!E13),Zāģmateriāli!A13,"")</f>
      </c>
      <c r="B181" s="269">
        <f>IF(ISNUMBER(Zāģmateriāli!E13),Zāģmateriāli!B13,"")</f>
      </c>
      <c r="C181" s="270">
        <f>IF(ISNUMBER(Zāģmateriāli!E13),Zāģmateriāli!C13,"")</f>
      </c>
      <c r="D181" s="270">
        <f>IF(ISNUMBER(Zāģmateriāli!E13),Zāģmateriāli!D13,"")</f>
      </c>
      <c r="E181" s="270">
        <f>IF(ISNUMBER(Zāģmateriāli!E13),Zāģmateriāli!E13,"")</f>
      </c>
      <c r="F181" s="270">
        <f>IF(ISNUMBER(Zāģmateriāli!E13),Zāģmateriāli!F13,"")</f>
      </c>
      <c r="G181" s="271">
        <f>IF(ISTEXT(Zāģmateriāli!G13),Zāģmateriāli!G13,"")</f>
      </c>
      <c r="H181" s="272">
        <f t="shared" si="3"/>
      </c>
    </row>
    <row r="182" spans="1:8" ht="15">
      <c r="A182" s="269">
        <f>IF(ISNUMBER(Zāģmateriāli!E14),Zāģmateriāli!A14,"")</f>
      </c>
      <c r="B182" s="269">
        <f>IF(ISNUMBER(Zāģmateriāli!E14),Zāģmateriāli!B14,"")</f>
      </c>
      <c r="C182" s="270">
        <f>IF(ISNUMBER(Zāģmateriāli!E14),Zāģmateriāli!C14,"")</f>
      </c>
      <c r="D182" s="270">
        <f>IF(ISNUMBER(Zāģmateriāli!E14),Zāģmateriāli!D14,"")</f>
      </c>
      <c r="E182" s="270">
        <f>IF(ISNUMBER(Zāģmateriāli!E14),Zāģmateriāli!E14,"")</f>
      </c>
      <c r="F182" s="270">
        <f>IF(ISNUMBER(Zāģmateriāli!E14),Zāģmateriāli!F14,"")</f>
      </c>
      <c r="G182" s="271">
        <f>IF(ISTEXT(Zāģmateriāli!G14),Zāģmateriāli!G14,"")</f>
      </c>
      <c r="H182" s="272">
        <f t="shared" si="3"/>
      </c>
    </row>
    <row r="183" spans="1:8" ht="15">
      <c r="A183" s="269">
        <f>IF(ISNUMBER(Zāģmateriāli!E15),Zāģmateriāli!A15,"")</f>
      </c>
      <c r="B183" s="269">
        <f>IF(ISNUMBER(Zāģmateriāli!E15),Zāģmateriāli!B15,"")</f>
      </c>
      <c r="C183" s="270">
        <f>IF(ISNUMBER(Zāģmateriāli!E15),Zāģmateriāli!C15,"")</f>
      </c>
      <c r="D183" s="270">
        <f>IF(ISNUMBER(Zāģmateriāli!E15),Zāģmateriāli!D15,"")</f>
      </c>
      <c r="E183" s="270">
        <f>IF(ISNUMBER(Zāģmateriāli!E15),Zāģmateriāli!E15,"")</f>
      </c>
      <c r="F183" s="270">
        <f>IF(ISNUMBER(Zāģmateriāli!E15),Zāģmateriāli!F15,"")</f>
      </c>
      <c r="G183" s="271">
        <f>IF(ISTEXT(Zāģmateriāli!G15),Zāģmateriāli!G15,"")</f>
      </c>
      <c r="H183" s="272">
        <f t="shared" si="3"/>
      </c>
    </row>
    <row r="184" spans="1:8" ht="15">
      <c r="A184" s="269">
        <f>IF(ISNUMBER(Zāģmateriāli!E16),Zāģmateriāli!A16,"")</f>
      </c>
      <c r="B184" s="269">
        <f>IF(ISNUMBER(Zāģmateriāli!E16),Zāģmateriāli!B16,"")</f>
      </c>
      <c r="C184" s="270">
        <f>IF(ISNUMBER(Zāģmateriāli!E16),Zāģmateriāli!C16,"")</f>
      </c>
      <c r="D184" s="270">
        <f>IF(ISNUMBER(Zāģmateriāli!E16),Zāģmateriāli!D16,"")</f>
      </c>
      <c r="E184" s="270">
        <f>IF(ISNUMBER(Zāģmateriāli!E16),Zāģmateriāli!E16,"")</f>
      </c>
      <c r="F184" s="270">
        <f>IF(ISNUMBER(Zāģmateriāli!E16),Zāģmateriāli!F16,"")</f>
      </c>
      <c r="G184" s="271">
        <f>IF(ISTEXT(Zāģmateriāli!G16),Zāģmateriāli!G16,"")</f>
      </c>
      <c r="H184" s="272">
        <f t="shared" si="3"/>
      </c>
    </row>
    <row r="185" spans="1:8" ht="15">
      <c r="A185" s="269">
        <f>IF(ISNUMBER(Zāģmateriāli!E17),Zāģmateriāli!A17,"")</f>
      </c>
      <c r="B185" s="269">
        <f>IF(ISNUMBER(Zāģmateriāli!E17),Zāģmateriāli!B17,"")</f>
      </c>
      <c r="C185" s="270">
        <f>IF(ISNUMBER(Zāģmateriāli!E17),Zāģmateriāli!C17,"")</f>
      </c>
      <c r="D185" s="270">
        <f>IF(ISNUMBER(Zāģmateriāli!E17),Zāģmateriāli!D17,"")</f>
      </c>
      <c r="E185" s="270">
        <f>IF(ISNUMBER(Zāģmateriāli!E17),Zāģmateriāli!E17,"")</f>
      </c>
      <c r="F185" s="270">
        <f>IF(ISNUMBER(Zāģmateriāli!E17),Zāģmateriāli!F17,"")</f>
      </c>
      <c r="G185" s="271">
        <f>IF(ISTEXT(Zāģmateriāli!G17),Zāģmateriāli!G17,"")</f>
      </c>
      <c r="H185" s="272">
        <f t="shared" si="3"/>
      </c>
    </row>
    <row r="186" spans="1:8" ht="15">
      <c r="A186" s="269">
        <f>IF(ISNUMBER(Zāģmateriāli!E18),Zāģmateriāli!A18,"")</f>
      </c>
      <c r="B186" s="269">
        <f>IF(ISNUMBER(Zāģmateriāli!E18),Zāģmateriāli!B18,"")</f>
      </c>
      <c r="C186" s="270">
        <f>IF(ISNUMBER(Zāģmateriāli!E18),Zāģmateriāli!C18,"")</f>
      </c>
      <c r="D186" s="270">
        <f>IF(ISNUMBER(Zāģmateriāli!E18),Zāģmateriāli!D18,"")</f>
      </c>
      <c r="E186" s="270">
        <f>IF(ISNUMBER(Zāģmateriāli!E18),Zāģmateriāli!E18,"")</f>
      </c>
      <c r="F186" s="270">
        <f>IF(ISNUMBER(Zāģmateriāli!E18),Zāģmateriāli!F18,"")</f>
      </c>
      <c r="G186" s="271">
        <f>IF(ISTEXT(Zāģmateriāli!G18),Zāģmateriāli!G18,"")</f>
      </c>
      <c r="H186" s="272">
        <f t="shared" si="3"/>
      </c>
    </row>
    <row r="187" spans="1:8" ht="15">
      <c r="A187" s="269">
        <f>IF(ISNUMBER(Zāģmateriāli!E19),Zāģmateriāli!A19,"")</f>
      </c>
      <c r="B187" s="269">
        <f>IF(ISNUMBER(Zāģmateriāli!E19),Zāģmateriāli!B19,"")</f>
      </c>
      <c r="C187" s="270">
        <f>IF(ISNUMBER(Zāģmateriāli!E19),Zāģmateriāli!C19,"")</f>
      </c>
      <c r="D187" s="270">
        <f>IF(ISNUMBER(Zāģmateriāli!E19),Zāģmateriāli!D19,"")</f>
      </c>
      <c r="E187" s="270">
        <f>IF(ISNUMBER(Zāģmateriāli!E19),Zāģmateriāli!E19,"")</f>
      </c>
      <c r="F187" s="270">
        <f>IF(ISNUMBER(Zāģmateriāli!E19),Zāģmateriāli!F19,"")</f>
      </c>
      <c r="G187" s="271">
        <f>IF(ISTEXT(Zāģmateriāli!G19),Zāģmateriāli!G19,"")</f>
      </c>
      <c r="H187" s="272">
        <f t="shared" si="3"/>
      </c>
    </row>
    <row r="188" spans="1:8" ht="15">
      <c r="A188" s="269">
        <f>IF(ISNUMBER(Zāģmateriāli!E20),Zāģmateriāli!A20,"")</f>
      </c>
      <c r="B188" s="269">
        <f>IF(ISNUMBER(Zāģmateriāli!E20),Zāģmateriāli!B20,"")</f>
      </c>
      <c r="C188" s="270">
        <f>IF(ISNUMBER(Zāģmateriāli!E20),Zāģmateriāli!C20,"")</f>
      </c>
      <c r="D188" s="270">
        <f>IF(ISNUMBER(Zāģmateriāli!E20),Zāģmateriāli!D20,"")</f>
      </c>
      <c r="E188" s="270">
        <f>IF(ISNUMBER(Zāģmateriāli!E20),Zāģmateriāli!E20,"")</f>
      </c>
      <c r="F188" s="270">
        <f>IF(ISNUMBER(Zāģmateriāli!E20),Zāģmateriāli!F20,"")</f>
      </c>
      <c r="G188" s="271">
        <f>IF(ISTEXT(Zāģmateriāli!G20),Zāģmateriāli!G20,"")</f>
      </c>
      <c r="H188" s="272">
        <f t="shared" si="3"/>
      </c>
    </row>
    <row r="189" spans="1:8" ht="15">
      <c r="A189" s="269">
        <f>IF(ISNUMBER(Zāģmateriāli!E21),Zāģmateriāli!A21,"")</f>
      </c>
      <c r="B189" s="269">
        <f>IF(ISNUMBER(Zāģmateriāli!E21),Zāģmateriāli!B21,"")</f>
      </c>
      <c r="C189" s="270">
        <f>IF(ISNUMBER(Zāģmateriāli!E21),Zāģmateriāli!C21,"")</f>
      </c>
      <c r="D189" s="270">
        <f>IF(ISNUMBER(Zāģmateriāli!E21),Zāģmateriāli!D21,"")</f>
      </c>
      <c r="E189" s="270">
        <f>IF(ISNUMBER(Zāģmateriāli!E21),Zāģmateriāli!E21,"")</f>
      </c>
      <c r="F189" s="270">
        <f>IF(ISNUMBER(Zāģmateriāli!E21),Zāģmateriāli!F21,"")</f>
      </c>
      <c r="G189" s="271">
        <f>IF(ISTEXT(Zāģmateriāli!G21),Zāģmateriāli!G21,"")</f>
      </c>
      <c r="H189" s="272">
        <f t="shared" si="3"/>
      </c>
    </row>
    <row r="190" spans="1:8" ht="15">
      <c r="A190" s="269">
        <f>IF(ISNUMBER(Zāģmateriāli!E22),Zāģmateriāli!A22,"")</f>
      </c>
      <c r="B190" s="269">
        <f>IF(ISNUMBER(Zāģmateriāli!E22),Zāģmateriāli!B22,"")</f>
      </c>
      <c r="C190" s="270">
        <f>IF(ISNUMBER(Zāģmateriāli!E22),Zāģmateriāli!C22,"")</f>
      </c>
      <c r="D190" s="270">
        <f>IF(ISNUMBER(Zāģmateriāli!E22),Zāģmateriāli!D22,"")</f>
      </c>
      <c r="E190" s="270">
        <f>IF(ISNUMBER(Zāģmateriāli!E22),Zāģmateriāli!E22,"")</f>
      </c>
      <c r="F190" s="270">
        <f>IF(ISNUMBER(Zāģmateriāli!E22),Zāģmateriāli!F22,"")</f>
      </c>
      <c r="G190" s="271">
        <f>IF(ISTEXT(Zāģmateriāli!G22),Zāģmateriāli!G22,"")</f>
      </c>
      <c r="H190" s="272">
        <f t="shared" si="3"/>
      </c>
    </row>
    <row r="191" spans="1:8" ht="15">
      <c r="A191" s="269">
        <f>IF(ISNUMBER(Zāģmateriāli!E23),Zāģmateriāli!A23,"")</f>
      </c>
      <c r="B191" s="269">
        <f>IF(ISNUMBER(Zāģmateriāli!E23),Zāģmateriāli!B23,"")</f>
      </c>
      <c r="C191" s="270">
        <f>IF(ISNUMBER(Zāģmateriāli!E23),Zāģmateriāli!C23,"")</f>
      </c>
      <c r="D191" s="270">
        <f>IF(ISNUMBER(Zāģmateriāli!E23),Zāģmateriāli!D23,"")</f>
      </c>
      <c r="E191" s="270">
        <f>IF(ISNUMBER(Zāģmateriāli!E23),Zāģmateriāli!E23,"")</f>
      </c>
      <c r="F191" s="270">
        <f>IF(ISNUMBER(Zāģmateriāli!E23),Zāģmateriāli!F23,"")</f>
      </c>
      <c r="G191" s="271">
        <f>IF(ISTEXT(Zāģmateriāli!G23),Zāģmateriāli!G23,"")</f>
      </c>
      <c r="H191" s="272">
        <f t="shared" si="3"/>
      </c>
    </row>
    <row r="192" spans="1:8" ht="15">
      <c r="A192" s="269">
        <f>IF(ISNUMBER(Zāģmateriāli!E24),Zāģmateriāli!A24,"")</f>
      </c>
      <c r="B192" s="269">
        <f>IF(ISNUMBER(Zāģmateriāli!E24),Zāģmateriāli!B24,"")</f>
      </c>
      <c r="C192" s="270">
        <f>IF(ISNUMBER(Zāģmateriāli!E24),Zāģmateriāli!C24,"")</f>
      </c>
      <c r="D192" s="270">
        <f>IF(ISNUMBER(Zāģmateriāli!E24),Zāģmateriāli!D24,"")</f>
      </c>
      <c r="E192" s="270">
        <f>IF(ISNUMBER(Zāģmateriāli!E24),Zāģmateriāli!E24,"")</f>
      </c>
      <c r="F192" s="270">
        <f>IF(ISNUMBER(Zāģmateriāli!E24),Zāģmateriāli!F24,"")</f>
      </c>
      <c r="G192" s="271">
        <f>IF(ISTEXT(Zāģmateriāli!G24),Zāģmateriāli!G24,"")</f>
      </c>
      <c r="H192" s="272">
        <f t="shared" si="3"/>
      </c>
    </row>
    <row r="193" spans="1:8" ht="15">
      <c r="A193" s="269">
        <f>IF(ISNUMBER(Zāģmateriāli!E25),Zāģmateriāli!A25,"")</f>
      </c>
      <c r="B193" s="269">
        <f>IF(ISNUMBER(Zāģmateriāli!E25),Zāģmateriāli!B25,"")</f>
      </c>
      <c r="C193" s="270">
        <f>IF(ISNUMBER(Zāģmateriāli!E25),Zāģmateriāli!C25,"")</f>
      </c>
      <c r="D193" s="270">
        <f>IF(ISNUMBER(Zāģmateriāli!E25),Zāģmateriāli!D25,"")</f>
      </c>
      <c r="E193" s="270">
        <f>IF(ISNUMBER(Zāģmateriāli!E25),Zāģmateriāli!E25,"")</f>
      </c>
      <c r="F193" s="270">
        <f>IF(ISNUMBER(Zāģmateriāli!E25),Zāģmateriāli!F25,"")</f>
      </c>
      <c r="G193" s="271">
        <f>IF(ISTEXT(Zāģmateriāli!G25),Zāģmateriāli!G25,"")</f>
      </c>
      <c r="H193" s="272">
        <f t="shared" si="3"/>
      </c>
    </row>
    <row r="194" spans="1:8" ht="15">
      <c r="A194" s="269">
        <f>IF(ISNUMBER(Zāģmateriāli!E26),Zāģmateriāli!A26,"")</f>
      </c>
      <c r="B194" s="269">
        <f>IF(ISNUMBER(Zāģmateriāli!E26),Zāģmateriāli!B26,"")</f>
      </c>
      <c r="C194" s="270">
        <f>IF(ISNUMBER(Zāģmateriāli!E26),Zāģmateriāli!C26,"")</f>
      </c>
      <c r="D194" s="270">
        <f>IF(ISNUMBER(Zāģmateriāli!E26),Zāģmateriāli!D26,"")</f>
      </c>
      <c r="E194" s="270">
        <f>IF(ISNUMBER(Zāģmateriāli!E26),Zāģmateriāli!E26,"")</f>
      </c>
      <c r="F194" s="270">
        <f>IF(ISNUMBER(Zāģmateriāli!E26),Zāģmateriāli!F26,"")</f>
      </c>
      <c r="G194" s="271">
        <f>IF(ISTEXT(Zāģmateriāli!G26),Zāģmateriāli!G26,"")</f>
      </c>
      <c r="H194" s="272">
        <f t="shared" si="3"/>
      </c>
    </row>
    <row r="195" spans="1:8" ht="15">
      <c r="A195" s="269">
        <f>IF(ISNUMBER(Zāģmateriāli!E27),Zāģmateriāli!A27,"")</f>
      </c>
      <c r="B195" s="269">
        <f>IF(ISNUMBER(Zāģmateriāli!E27),Zāģmateriāli!B27,"")</f>
      </c>
      <c r="C195" s="270">
        <f>IF(ISNUMBER(Zāģmateriāli!E27),Zāģmateriāli!C27,"")</f>
      </c>
      <c r="D195" s="270">
        <f>IF(ISNUMBER(Zāģmateriāli!E27),Zāģmateriāli!D27,"")</f>
      </c>
      <c r="E195" s="270">
        <f>IF(ISNUMBER(Zāģmateriāli!E27),Zāģmateriāli!E27,"")</f>
      </c>
      <c r="F195" s="270">
        <f>IF(ISNUMBER(Zāģmateriāli!E27),Zāģmateriāli!F27,"")</f>
      </c>
      <c r="G195" s="271">
        <f>IF(ISTEXT(Zāģmateriāli!G27),Zāģmateriāli!G27,"")</f>
      </c>
      <c r="H195" s="272">
        <f t="shared" si="3"/>
      </c>
    </row>
    <row r="196" spans="1:8" ht="15">
      <c r="A196" s="269">
        <f>IF(ISNUMBER(Zāģmateriāli!E28),Zāģmateriāli!A28,"")</f>
      </c>
      <c r="B196" s="269">
        <f>IF(ISNUMBER(Zāģmateriāli!E28),Zāģmateriāli!B28,"")</f>
      </c>
      <c r="C196" s="270">
        <f>IF(ISNUMBER(Zāģmateriāli!E28),Zāģmateriāli!C28,"")</f>
      </c>
      <c r="D196" s="270">
        <f>IF(ISNUMBER(Zāģmateriāli!E28),Zāģmateriāli!D28,"")</f>
      </c>
      <c r="E196" s="270">
        <f>IF(ISNUMBER(Zāģmateriāli!E28),Zāģmateriāli!E28,"")</f>
      </c>
      <c r="F196" s="270">
        <f>IF(ISNUMBER(Zāģmateriāli!E28),Zāģmateriāli!F28,"")</f>
      </c>
      <c r="G196" s="271">
        <f>IF(ISTEXT(Zāģmateriāli!G28),Zāģmateriāli!G28,"")</f>
      </c>
      <c r="H196" s="272">
        <f t="shared" si="3"/>
      </c>
    </row>
    <row r="197" spans="1:8" ht="15">
      <c r="A197" s="269">
        <f>IF(ISNUMBER(Zāģmateriāli!E29),Zāģmateriāli!A29,"")</f>
      </c>
      <c r="B197" s="269">
        <f>IF(ISNUMBER(Zāģmateriāli!E29),Zāģmateriāli!B29,"")</f>
      </c>
      <c r="C197" s="270">
        <f>IF(ISNUMBER(Zāģmateriāli!E29),Zāģmateriāli!C29,"")</f>
      </c>
      <c r="D197" s="270">
        <f>IF(ISNUMBER(Zāģmateriāli!E29),Zāģmateriāli!D29,"")</f>
      </c>
      <c r="E197" s="270">
        <f>IF(ISNUMBER(Zāģmateriāli!E29),Zāģmateriāli!E29,"")</f>
      </c>
      <c r="F197" s="270">
        <f>IF(ISNUMBER(Zāģmateriāli!E29),Zāģmateriāli!F29,"")</f>
      </c>
      <c r="G197" s="271">
        <f>IF(ISTEXT(Zāģmateriāli!G29),Zāģmateriāli!G29,"")</f>
      </c>
      <c r="H197" s="272">
        <f t="shared" si="3"/>
      </c>
    </row>
    <row r="198" spans="1:8" ht="15">
      <c r="A198" s="269">
        <f>IF(ISNUMBER(Zāģmateriāli!E30),Zāģmateriāli!A30,"")</f>
      </c>
      <c r="B198" s="269">
        <f>IF(ISNUMBER(Zāģmateriāli!E30),Zāģmateriāli!B30,"")</f>
      </c>
      <c r="C198" s="270">
        <f>IF(ISNUMBER(Zāģmateriāli!E30),Zāģmateriāli!C30,"")</f>
      </c>
      <c r="D198" s="270">
        <f>IF(ISNUMBER(Zāģmateriāli!E30),Zāģmateriāli!D30,"")</f>
      </c>
      <c r="E198" s="270">
        <f>IF(ISNUMBER(Zāģmateriāli!E30),Zāģmateriāli!E30,"")</f>
      </c>
      <c r="F198" s="270">
        <f>IF(ISNUMBER(Zāģmateriāli!E30),Zāģmateriāli!F30,"")</f>
      </c>
      <c r="G198" s="271">
        <f>IF(ISTEXT(Zāģmateriāli!G30),Zāģmateriāli!G30,"")</f>
      </c>
      <c r="H198" s="272">
        <f t="shared" si="3"/>
      </c>
    </row>
    <row r="199" spans="1:8" ht="15">
      <c r="A199" s="269">
        <f>IF(ISNUMBER(Zāģmateriāli!E31),Zāģmateriāli!A31,"")</f>
      </c>
      <c r="B199" s="269">
        <f>IF(ISNUMBER(Zāģmateriāli!E31),Zāģmateriāli!B31,"")</f>
      </c>
      <c r="C199" s="270">
        <f>IF(ISNUMBER(Zāģmateriāli!E31),Zāģmateriāli!C31,"")</f>
      </c>
      <c r="D199" s="270">
        <f>IF(ISNUMBER(Zāģmateriāli!E31),Zāģmateriāli!D31,"")</f>
      </c>
      <c r="E199" s="270">
        <f>IF(ISNUMBER(Zāģmateriāli!E31),Zāģmateriāli!E31,"")</f>
      </c>
      <c r="F199" s="270">
        <f>IF(ISNUMBER(Zāģmateriāli!E31),Zāģmateriāli!F31,"")</f>
      </c>
      <c r="G199" s="271">
        <f>IF(ISTEXT(Zāģmateriāli!G31),Zāģmateriāli!G31,"")</f>
      </c>
      <c r="H199" s="272">
        <f t="shared" si="3"/>
      </c>
    </row>
    <row r="200" spans="1:8" ht="15">
      <c r="A200" s="269">
        <f>IF(ISNUMBER(Zāģmateriāli!E32),Zāģmateriāli!A32,"")</f>
      </c>
      <c r="B200" s="269">
        <f>IF(ISNUMBER(Zāģmateriāli!E32),Zāģmateriāli!B32,"")</f>
      </c>
      <c r="C200" s="270">
        <f>IF(ISNUMBER(Zāģmateriāli!E32),Zāģmateriāli!C32,"")</f>
      </c>
      <c r="D200" s="270">
        <f>IF(ISNUMBER(Zāģmateriāli!E32),Zāģmateriāli!D32,"")</f>
      </c>
      <c r="E200" s="270">
        <f>IF(ISNUMBER(Zāģmateriāli!E32),Zāģmateriāli!E32,"")</f>
      </c>
      <c r="F200" s="270">
        <f>IF(ISNUMBER(Zāģmateriāli!E32),Zāģmateriāli!F32,"")</f>
      </c>
      <c r="G200" s="271">
        <f>IF(ISTEXT(Zāģmateriāli!G32),Zāģmateriāli!G32,"")</f>
      </c>
      <c r="H200" s="272">
        <f t="shared" si="3"/>
      </c>
    </row>
    <row r="201" spans="1:8" ht="15">
      <c r="A201" s="269">
        <f>IF(ISNUMBER(Zāģmateriāli!E33),Zāģmateriāli!A33,"")</f>
      </c>
      <c r="B201" s="269">
        <f>IF(ISNUMBER(Zāģmateriāli!E33),Zāģmateriāli!B33,"")</f>
      </c>
      <c r="C201" s="270">
        <f>IF(ISNUMBER(Zāģmateriāli!E33),Zāģmateriāli!C33,"")</f>
      </c>
      <c r="D201" s="270">
        <f>IF(ISNUMBER(Zāģmateriāli!E33),Zāģmateriāli!D33,"")</f>
      </c>
      <c r="E201" s="270">
        <f>IF(ISNUMBER(Zāģmateriāli!E33),Zāģmateriāli!E33,"")</f>
      </c>
      <c r="F201" s="270">
        <f>IF(ISNUMBER(Zāģmateriāli!E33),Zāģmateriāli!F33,"")</f>
      </c>
      <c r="G201" s="271">
        <f>IF(ISTEXT(Zāģmateriāli!G33),Zāģmateriāli!G33,"")</f>
      </c>
      <c r="H201" s="272">
        <f t="shared" si="3"/>
      </c>
    </row>
    <row r="202" spans="1:8" ht="15">
      <c r="A202" s="269">
        <f>IF(ISNUMBER(Zāģmateriāli!E34),Zāģmateriāli!A34,"")</f>
      </c>
      <c r="B202" s="269">
        <f>IF(ISNUMBER(Zāģmateriāli!E34),Zāģmateriāli!B34,"")</f>
      </c>
      <c r="C202" s="270">
        <f>IF(ISNUMBER(Zāģmateriāli!E34),Zāģmateriāli!C34,"")</f>
      </c>
      <c r="D202" s="270">
        <f>IF(ISNUMBER(Zāģmateriāli!E34),Zāģmateriāli!D34,"")</f>
      </c>
      <c r="E202" s="270">
        <f>IF(ISNUMBER(Zāģmateriāli!E34),Zāģmateriāli!E34,"")</f>
      </c>
      <c r="F202" s="270">
        <f>IF(ISNUMBER(Zāģmateriāli!E34),Zāģmateriāli!F34,"")</f>
      </c>
      <c r="G202" s="271">
        <f>IF(ISTEXT(Zāģmateriāli!G34),Zāģmateriāli!G34,"")</f>
      </c>
      <c r="H202" s="272">
        <f t="shared" si="3"/>
      </c>
    </row>
    <row r="203" spans="1:8" ht="15">
      <c r="A203" s="269">
        <f>IF(ISNUMBER(Zāģmateriāli!E35),Zāģmateriāli!A35,"")</f>
      </c>
      <c r="B203" s="269">
        <f>IF(ISNUMBER(Zāģmateriāli!E35),Zāģmateriāli!B35,"")</f>
      </c>
      <c r="C203" s="270">
        <f>IF(ISNUMBER(Zāģmateriāli!E35),Zāģmateriāli!C35,"")</f>
      </c>
      <c r="D203" s="270">
        <f>IF(ISNUMBER(Zāģmateriāli!E35),Zāģmateriāli!D35,"")</f>
      </c>
      <c r="E203" s="270">
        <f>IF(ISNUMBER(Zāģmateriāli!E35),Zāģmateriāli!E35,"")</f>
      </c>
      <c r="F203" s="270">
        <f>IF(ISNUMBER(Zāģmateriāli!E35),Zāģmateriāli!F35,"")</f>
      </c>
      <c r="G203" s="271">
        <f>IF(ISTEXT(Zāģmateriāli!G35),Zāģmateriāli!G35,"")</f>
      </c>
      <c r="H203" s="272">
        <f t="shared" si="3"/>
      </c>
    </row>
    <row r="204" spans="1:8" ht="15">
      <c r="A204" s="269">
        <f>IF(ISNUMBER(Zāģmateriāli!E36),Zāģmateriāli!A36,"")</f>
      </c>
      <c r="B204" s="269">
        <f>IF(ISNUMBER(Zāģmateriāli!E36),Zāģmateriāli!B36,"")</f>
      </c>
      <c r="C204" s="270">
        <f>IF(ISNUMBER(Zāģmateriāli!E36),Zāģmateriāli!C36,"")</f>
      </c>
      <c r="D204" s="270">
        <f>IF(ISNUMBER(Zāģmateriāli!E36),Zāģmateriāli!D36,"")</f>
      </c>
      <c r="E204" s="270">
        <f>IF(ISNUMBER(Zāģmateriāli!E36),Zāģmateriāli!E36,"")</f>
      </c>
      <c r="F204" s="270">
        <f>IF(ISNUMBER(Zāģmateriāli!E36),Zāģmateriāli!F36,"")</f>
      </c>
      <c r="G204" s="271">
        <f>IF(ISTEXT(Zāģmateriāli!G36),Zāģmateriāli!G36,"")</f>
      </c>
      <c r="H204" s="272">
        <f t="shared" si="3"/>
      </c>
    </row>
    <row r="205" spans="1:8" ht="15">
      <c r="A205" s="269">
        <f>IF(ISNUMBER(Zāģmateriāli!E37),Zāģmateriāli!A37,"")</f>
      </c>
      <c r="B205" s="269">
        <f>IF(ISNUMBER(Zāģmateriāli!E37),Zāģmateriāli!B37,"")</f>
      </c>
      <c r="C205" s="270">
        <f>IF(ISNUMBER(Zāģmateriāli!E37),Zāģmateriāli!C37,"")</f>
      </c>
      <c r="D205" s="270">
        <f>IF(ISNUMBER(Zāģmateriāli!E37),Zāģmateriāli!D37,"")</f>
      </c>
      <c r="E205" s="270">
        <f>IF(ISNUMBER(Zāģmateriāli!E37),Zāģmateriāli!E37,"")</f>
      </c>
      <c r="F205" s="270">
        <f>IF(ISNUMBER(Zāģmateriāli!E37),Zāģmateriāli!F37,"")</f>
      </c>
      <c r="G205" s="271">
        <f>IF(ISTEXT(Zāģmateriāli!G37),Zāģmateriāli!G37,"")</f>
      </c>
      <c r="H205" s="272">
        <f t="shared" si="3"/>
      </c>
    </row>
    <row r="206" spans="1:8" ht="15">
      <c r="A206" s="269">
        <f>IF(ISNUMBER(Zāģmateriāli!E38),Zāģmateriāli!A38,"")</f>
      </c>
      <c r="B206" s="269">
        <f>IF(ISNUMBER(Zāģmateriāli!E38),Zāģmateriāli!B38,"")</f>
      </c>
      <c r="C206" s="270">
        <f>IF(ISNUMBER(Zāģmateriāli!E38),Zāģmateriāli!C38,"")</f>
      </c>
      <c r="D206" s="270">
        <f>IF(ISNUMBER(Zāģmateriāli!E38),Zāģmateriāli!D38,"")</f>
      </c>
      <c r="E206" s="270">
        <f>IF(ISNUMBER(Zāģmateriāli!E38),Zāģmateriāli!E38,"")</f>
      </c>
      <c r="F206" s="270">
        <f>IF(ISNUMBER(Zāģmateriāli!E38),Zāģmateriāli!F38,"")</f>
      </c>
      <c r="G206" s="271">
        <f>IF(ISTEXT(Zāģmateriāli!G38),Zāģmateriāli!G38,"")</f>
      </c>
      <c r="H206" s="272">
        <f t="shared" si="3"/>
      </c>
    </row>
    <row r="207" spans="1:8" ht="15">
      <c r="A207" s="269">
        <f>IF(ISNUMBER(Zāģmateriāli!E39),Zāģmateriāli!A39,"")</f>
      </c>
      <c r="B207" s="269">
        <f>IF(ISNUMBER(Zāģmateriāli!E39),Zāģmateriāli!B39,"")</f>
      </c>
      <c r="C207" s="270">
        <f>IF(ISNUMBER(Zāģmateriāli!E39),Zāģmateriāli!C39,"")</f>
      </c>
      <c r="D207" s="270">
        <f>IF(ISNUMBER(Zāģmateriāli!E39),Zāģmateriāli!D39,"")</f>
      </c>
      <c r="E207" s="270">
        <f>IF(ISNUMBER(Zāģmateriāli!E39),Zāģmateriāli!E39,"")</f>
      </c>
      <c r="F207" s="270">
        <f>IF(ISNUMBER(Zāģmateriāli!E39),Zāģmateriāli!F39,"")</f>
      </c>
      <c r="G207" s="271">
        <f>IF(ISTEXT(Zāģmateriāli!G39),Zāģmateriāli!G39,"")</f>
      </c>
      <c r="H207" s="272">
        <f t="shared" si="3"/>
      </c>
    </row>
    <row r="208" spans="1:8" ht="15">
      <c r="A208" s="269">
        <f>IF(ISNUMBER(Zāģmateriāli!E40),Zāģmateriāli!A40,"")</f>
      </c>
      <c r="B208" s="269">
        <f>IF(ISNUMBER(Zāģmateriāli!E40),Zāģmateriāli!B40,"")</f>
      </c>
      <c r="C208" s="270">
        <f>IF(ISNUMBER(Zāģmateriāli!E40),Zāģmateriāli!C40,"")</f>
      </c>
      <c r="D208" s="270">
        <f>IF(ISNUMBER(Zāģmateriāli!E40),Zāģmateriāli!D40,"")</f>
      </c>
      <c r="E208" s="270">
        <f>IF(ISNUMBER(Zāģmateriāli!E40),Zāģmateriāli!E40,"")</f>
      </c>
      <c r="F208" s="270">
        <f>IF(ISNUMBER(Zāģmateriāli!E40),Zāģmateriāli!F40,"")</f>
      </c>
      <c r="G208" s="271">
        <f>IF(ISTEXT(Zāģmateriāli!G40),Zāģmateriāli!G40,"")</f>
      </c>
      <c r="H208" s="272">
        <f t="shared" si="3"/>
      </c>
    </row>
    <row r="209" spans="1:8" ht="15">
      <c r="A209" s="269">
        <f>IF(ISNUMBER(Zāģmateriāli!E41),Zāģmateriāli!A41,"")</f>
      </c>
      <c r="B209" s="269">
        <f>IF(ISNUMBER(Zāģmateriāli!E41),Zāģmateriāli!B41,"")</f>
      </c>
      <c r="C209" s="270">
        <f>IF(ISNUMBER(Zāģmateriāli!E41),Zāģmateriāli!C41,"")</f>
      </c>
      <c r="D209" s="270">
        <f>IF(ISNUMBER(Zāģmateriāli!E41),Zāģmateriāli!D41,"")</f>
      </c>
      <c r="E209" s="270">
        <f>IF(ISNUMBER(Zāģmateriāli!E41),Zāģmateriāli!E41,"")</f>
      </c>
      <c r="F209" s="270">
        <f>IF(ISNUMBER(Zāģmateriāli!E41),Zāģmateriāli!F41,"")</f>
      </c>
      <c r="G209" s="271">
        <f>IF(ISTEXT(Zāģmateriāli!G41),Zāģmateriāli!G41,"")</f>
      </c>
      <c r="H209" s="272">
        <f t="shared" si="3"/>
      </c>
    </row>
    <row r="210" spans="1:8" ht="15">
      <c r="A210" s="269">
        <f>IF(ISNUMBER(Zāģmateriāli!E42),Zāģmateriāli!A42,"")</f>
      </c>
      <c r="B210" s="269">
        <f>IF(ISNUMBER(Zāģmateriāli!E42),Zāģmateriāli!B42,"")</f>
      </c>
      <c r="C210" s="270">
        <f>IF(ISNUMBER(Zāģmateriāli!E42),Zāģmateriāli!C42,"")</f>
      </c>
      <c r="D210" s="270">
        <f>IF(ISNUMBER(Zāģmateriāli!E42),Zāģmateriāli!D42,"")</f>
      </c>
      <c r="E210" s="270">
        <f>IF(ISNUMBER(Zāģmateriāli!E42),Zāģmateriāli!E42,"")</f>
      </c>
      <c r="F210" s="270">
        <f>IF(ISNUMBER(Zāģmateriāli!E42),Zāģmateriāli!F42,"")</f>
      </c>
      <c r="G210" s="271">
        <f>IF(ISTEXT(Zāģmateriāli!G42),Zāģmateriāli!G42,"")</f>
      </c>
      <c r="H210" s="272">
        <f t="shared" si="3"/>
      </c>
    </row>
    <row r="211" spans="1:8" ht="15">
      <c r="A211" s="269">
        <f>IF(ISNUMBER(Zāģmateriāli!E43),Zāģmateriāli!A43,"")</f>
      </c>
      <c r="B211" s="269">
        <f>IF(ISNUMBER(Zāģmateriāli!E43),Zāģmateriāli!B43,"")</f>
      </c>
      <c r="C211" s="270">
        <f>IF(ISNUMBER(Zāģmateriāli!E43),Zāģmateriāli!C43,"")</f>
      </c>
      <c r="D211" s="270">
        <f>IF(ISNUMBER(Zāģmateriāli!E43),Zāģmateriāli!D43,"")</f>
      </c>
      <c r="E211" s="270">
        <f>IF(ISNUMBER(Zāģmateriāli!E43),Zāģmateriāli!E43,"")</f>
      </c>
      <c r="F211" s="270">
        <f>IF(ISNUMBER(Zāģmateriāli!E43),Zāģmateriāli!F43,"")</f>
      </c>
      <c r="G211" s="271">
        <f>IF(ISTEXT(Zāģmateriāli!G43),Zāģmateriāli!G43,"")</f>
      </c>
      <c r="H211" s="272">
        <f t="shared" si="3"/>
      </c>
    </row>
    <row r="212" spans="1:8" ht="15">
      <c r="A212" s="269">
        <f>IF(ISNUMBER(Zāģmateriāli!E44),Zāģmateriāli!A44,"")</f>
      </c>
      <c r="B212" s="269">
        <f>IF(ISNUMBER(Zāģmateriāli!E44),Zāģmateriāli!B44,"")</f>
      </c>
      <c r="C212" s="270">
        <f>IF(ISNUMBER(Zāģmateriāli!E44),Zāģmateriāli!C44,"")</f>
      </c>
      <c r="D212" s="270">
        <f>IF(ISNUMBER(Zāģmateriāli!E44),Zāģmateriāli!D44,"")</f>
      </c>
      <c r="E212" s="270">
        <f>IF(ISNUMBER(Zāģmateriāli!E44),Zāģmateriāli!E44,"")</f>
      </c>
      <c r="F212" s="270">
        <f>IF(ISNUMBER(Zāģmateriāli!E44),Zāģmateriāli!F44,"")</f>
      </c>
      <c r="G212" s="271">
        <f>IF(ISTEXT(Zāģmateriāli!G44),Zāģmateriāli!G44,"")</f>
      </c>
      <c r="H212" s="272">
        <f t="shared" si="3"/>
      </c>
    </row>
    <row r="213" spans="1:8" ht="15">
      <c r="A213" s="269">
        <f>IF(ISNUMBER(Zāģmateriāli!E45),Zāģmateriāli!A45,"")</f>
      </c>
      <c r="B213" s="269">
        <f>IF(ISNUMBER(Zāģmateriāli!E45),Zāģmateriāli!B45,"")</f>
      </c>
      <c r="C213" s="270">
        <f>IF(ISNUMBER(Zāģmateriāli!E45),Zāģmateriāli!C45,"")</f>
      </c>
      <c r="D213" s="270">
        <f>IF(ISNUMBER(Zāģmateriāli!E45),Zāģmateriāli!D45,"")</f>
      </c>
      <c r="E213" s="270">
        <f>IF(ISNUMBER(Zāģmateriāli!E45),Zāģmateriāli!E45,"")</f>
      </c>
      <c r="F213" s="270">
        <f>IF(ISNUMBER(Zāģmateriāli!E45),Zāģmateriāli!F45,"")</f>
      </c>
      <c r="G213" s="271">
        <f>IF(ISTEXT(Zāģmateriāli!G45),Zāģmateriāli!G45,"")</f>
      </c>
      <c r="H213" s="272">
        <f t="shared" si="3"/>
      </c>
    </row>
    <row r="214" spans="1:8" ht="15">
      <c r="A214" s="269">
        <f>IF(ISNUMBER(Zāģmateriāli!E46),Zāģmateriāli!A46,"")</f>
      </c>
      <c r="B214" s="269">
        <f>IF(ISNUMBER(Zāģmateriāli!E46),Zāģmateriāli!B46,"")</f>
      </c>
      <c r="C214" s="270">
        <f>IF(ISNUMBER(Zāģmateriāli!E46),Zāģmateriāli!C46,"")</f>
      </c>
      <c r="D214" s="270">
        <f>IF(ISNUMBER(Zāģmateriāli!E46),Zāģmateriāli!D46,"")</f>
      </c>
      <c r="E214" s="270">
        <f>IF(ISNUMBER(Zāģmateriāli!E46),Zāģmateriāli!E46,"")</f>
      </c>
      <c r="F214" s="270">
        <f>IF(ISNUMBER(Zāģmateriāli!E46),Zāģmateriāli!F46,"")</f>
      </c>
      <c r="G214" s="271">
        <f>IF(ISTEXT(Zāģmateriāli!G46),Zāģmateriāli!G46,"")</f>
      </c>
      <c r="H214" s="272">
        <f t="shared" si="3"/>
      </c>
    </row>
    <row r="215" spans="1:8" ht="15">
      <c r="A215" s="269">
        <f>IF(ISNUMBER(Zāģmateriāli!E47),Zāģmateriāli!A47,"")</f>
      </c>
      <c r="B215" s="269">
        <f>IF(ISNUMBER(Zāģmateriāli!E47),Zāģmateriāli!B47,"")</f>
      </c>
      <c r="C215" s="270">
        <f>IF(ISNUMBER(Zāģmateriāli!E47),Zāģmateriāli!C47,"")</f>
      </c>
      <c r="D215" s="270">
        <f>IF(ISNUMBER(Zāģmateriāli!E47),Zāģmateriāli!D47,"")</f>
      </c>
      <c r="E215" s="270">
        <f>IF(ISNUMBER(Zāģmateriāli!E47),Zāģmateriāli!E47,"")</f>
      </c>
      <c r="F215" s="270">
        <f>IF(ISNUMBER(Zāģmateriāli!E47),Zāģmateriāli!F47,"")</f>
      </c>
      <c r="G215" s="271">
        <f>IF(ISTEXT(Zāģmateriāli!G47),Zāģmateriāli!G47,"")</f>
      </c>
      <c r="H215" s="272">
        <f t="shared" si="3"/>
      </c>
    </row>
    <row r="216" spans="1:8" ht="15">
      <c r="A216" s="269">
        <f>IF(ISNUMBER(Zāģmateriāli!E48),Zāģmateriāli!A48,"")</f>
      </c>
      <c r="B216" s="269">
        <f>IF(ISNUMBER(Zāģmateriāli!E48),Zāģmateriāli!B48,"")</f>
      </c>
      <c r="C216" s="270">
        <f>IF(ISNUMBER(Zāģmateriāli!E48),Zāģmateriāli!C48,"")</f>
      </c>
      <c r="D216" s="270">
        <f>IF(ISNUMBER(Zāģmateriāli!E48),Zāģmateriāli!D48,"")</f>
      </c>
      <c r="E216" s="270">
        <f>IF(ISNUMBER(Zāģmateriāli!E48),Zāģmateriāli!E48,"")</f>
      </c>
      <c r="F216" s="270">
        <f>IF(ISNUMBER(Zāģmateriāli!E48),Zāģmateriāli!F48,"")</f>
      </c>
      <c r="G216" s="271">
        <f>IF(ISTEXT(Zāģmateriāli!G48),Zāģmateriāli!G48,"")</f>
      </c>
      <c r="H216" s="272">
        <f t="shared" si="3"/>
      </c>
    </row>
    <row r="217" spans="1:8" ht="15">
      <c r="A217" s="269">
        <f>IF(ISNUMBER(Zāģmateriāli!E49),Zāģmateriāli!A49,"")</f>
      </c>
      <c r="B217" s="269">
        <f>IF(ISNUMBER(Zāģmateriāli!E49),Zāģmateriāli!B49,"")</f>
      </c>
      <c r="C217" s="270">
        <f>IF(ISNUMBER(Zāģmateriāli!E49),Zāģmateriāli!C49,"")</f>
      </c>
      <c r="D217" s="270">
        <f>IF(ISNUMBER(Zāģmateriāli!E49),Zāģmateriāli!D49,"")</f>
      </c>
      <c r="E217" s="270">
        <f>IF(ISNUMBER(Zāģmateriāli!E49),Zāģmateriāli!E49,"")</f>
      </c>
      <c r="F217" s="270">
        <f>IF(ISNUMBER(Zāģmateriāli!E49),Zāģmateriāli!F49,"")</f>
      </c>
      <c r="G217" s="271">
        <f>IF(ISTEXT(Zāģmateriāli!G49),Zāģmateriāli!G49,"")</f>
      </c>
      <c r="H217" s="272">
        <f t="shared" si="3"/>
      </c>
    </row>
    <row r="218" spans="1:8" ht="15">
      <c r="A218" s="269">
        <f>IF(ISNUMBER(Zāģmateriāli!E50),Zāģmateriāli!A50,"")</f>
      </c>
      <c r="B218" s="269">
        <f>IF(ISNUMBER(Zāģmateriāli!E50),Zāģmateriāli!B50,"")</f>
      </c>
      <c r="C218" s="270">
        <f>IF(ISNUMBER(Zāģmateriāli!E50),Zāģmateriāli!C50,"")</f>
      </c>
      <c r="D218" s="270">
        <f>IF(ISNUMBER(Zāģmateriāli!E50),Zāģmateriāli!D50,"")</f>
      </c>
      <c r="E218" s="270">
        <f>IF(ISNUMBER(Zāģmateriāli!E50),Zāģmateriāli!E50,"")</f>
      </c>
      <c r="F218" s="270">
        <f>IF(ISNUMBER(Zāģmateriāli!E50),Zāģmateriāli!F50,"")</f>
      </c>
      <c r="G218" s="271">
        <f>IF(ISTEXT(Zāģmateriāli!G50),Zāģmateriāli!G50,"")</f>
      </c>
      <c r="H218" s="272">
        <f t="shared" si="3"/>
      </c>
    </row>
    <row r="219" spans="1:8" ht="15">
      <c r="A219" s="269">
        <f>IF(ISNUMBER(Zāģmateriāli!E51),Zāģmateriāli!A51,"")</f>
      </c>
      <c r="B219" s="269">
        <f>IF(ISNUMBER(Zāģmateriāli!E51),Zāģmateriāli!B51,"")</f>
      </c>
      <c r="C219" s="270">
        <f>IF(ISNUMBER(Zāģmateriāli!E51),Zāģmateriāli!C51,"")</f>
      </c>
      <c r="D219" s="270">
        <f>IF(ISNUMBER(Zāģmateriāli!E51),Zāģmateriāli!D51,"")</f>
      </c>
      <c r="E219" s="270">
        <f>IF(ISNUMBER(Zāģmateriāli!E51),Zāģmateriāli!E51,"")</f>
      </c>
      <c r="F219" s="270">
        <f>IF(ISNUMBER(Zāģmateriāli!E51),Zāģmateriāli!F51,"")</f>
      </c>
      <c r="G219" s="271">
        <f>IF(ISTEXT(Zāģmateriāli!G51),Zāģmateriāli!G51,"")</f>
      </c>
      <c r="H219" s="272">
        <f t="shared" si="3"/>
      </c>
    </row>
    <row r="220" spans="1:8" ht="15">
      <c r="A220" s="269">
        <f>IF(ISNUMBER(Zāģmateriāli!E52),Zāģmateriāli!A52,"")</f>
      </c>
      <c r="B220" s="269">
        <f>IF(ISNUMBER(Zāģmateriāli!E52),Zāģmateriāli!B52,"")</f>
      </c>
      <c r="C220" s="270">
        <f>IF(ISNUMBER(Zāģmateriāli!E52),Zāģmateriāli!C52,"")</f>
      </c>
      <c r="D220" s="270">
        <f>IF(ISNUMBER(Zāģmateriāli!E52),Zāģmateriāli!D52,"")</f>
      </c>
      <c r="E220" s="270">
        <f>IF(ISNUMBER(Zāģmateriāli!E52),Zāģmateriāli!E52,"")</f>
      </c>
      <c r="F220" s="270">
        <f>IF(ISNUMBER(Zāģmateriāli!E52),Zāģmateriāli!F52,"")</f>
      </c>
      <c r="G220" s="271">
        <f>IF(ISTEXT(Zāģmateriāli!G52),Zāģmateriāli!G52,"")</f>
      </c>
      <c r="H220" s="272">
        <f t="shared" si="3"/>
      </c>
    </row>
    <row r="221" spans="1:8" ht="15">
      <c r="A221" s="214"/>
      <c r="B221" s="214"/>
      <c r="C221" s="215"/>
      <c r="D221" s="215"/>
      <c r="E221" s="215"/>
      <c r="F221" s="215"/>
      <c r="G221" s="216"/>
      <c r="H221" s="218"/>
    </row>
    <row r="222" spans="1:8" ht="15">
      <c r="A222" s="214">
        <f>IF(ISNUMBER(Lokšņmateriāli!E3),Lokšņmateriāli!A3,"")</f>
      </c>
      <c r="B222" s="214">
        <f>IF(ISNUMBER(Lokšņmateriāli!E3),Lokšņmateriāli!B3,"")</f>
      </c>
      <c r="C222" s="215">
        <f>IF(ISNUMBER(Lokšņmateriāli!E3),Lokšņmateriāli!C3,"")</f>
      </c>
      <c r="D222" s="215">
        <f>IF(ISNUMBER(Lokšņmateriāli!E3),Lokšņmateriāli!D3,"")</f>
      </c>
      <c r="E222" s="215">
        <f>IF(ISNUMBER(Lokšņmateriāli!E3),Lokšņmateriāli!E3,"")</f>
      </c>
      <c r="F222" s="215">
        <f>IF(ISNUMBER(Lokšņmateriāli!E3),Lokšņmateriāli!F3,"")</f>
      </c>
      <c r="G222" s="216">
        <f>IF(ISTEXT(Lokšņmateriāli!E3),Lokšņmateriāli!G3,"")</f>
      </c>
      <c r="H222" s="217">
        <f aca="true" t="shared" si="4" ref="H222:H285">IF(ISNUMBER(E222),"yes","")</f>
      </c>
    </row>
    <row r="223" spans="1:8" ht="15">
      <c r="A223" s="214">
        <f>IF(ISNUMBER(Lokšņmateriāli!E4),Lokšņmateriāli!A4,"")</f>
      </c>
      <c r="B223" s="214">
        <f>IF(ISNUMBER(Lokšņmateriāli!E4),Lokšņmateriāli!B4,"")</f>
      </c>
      <c r="C223" s="215">
        <f>IF(ISNUMBER(Lokšņmateriāli!E4),Lokšņmateriāli!C4,"")</f>
      </c>
      <c r="D223" s="215">
        <f>IF(ISNUMBER(Lokšņmateriāli!E4),Lokšņmateriāli!D4,"")</f>
      </c>
      <c r="E223" s="215">
        <f>IF(ISNUMBER(Lokšņmateriāli!E4),Lokšņmateriāli!E4,"")</f>
      </c>
      <c r="F223" s="215">
        <f>IF(ISNUMBER(Lokšņmateriāli!E4),Lokšņmateriāli!F4,"")</f>
      </c>
      <c r="G223" s="216">
        <f>IF(ISTEXT(Lokšņmateriāli!G4),Lokšņmateriāli!G4,"")</f>
      </c>
      <c r="H223" s="217">
        <f t="shared" si="4"/>
      </c>
    </row>
    <row r="224" spans="1:8" ht="15">
      <c r="A224" s="214">
        <f>IF(ISNUMBER(Lokšņmateriāli!E5),Lokšņmateriāli!A5,"")</f>
      </c>
      <c r="B224" s="214">
        <f>IF(ISNUMBER(Lokšņmateriāli!E5),Lokšņmateriāli!B5,"")</f>
      </c>
      <c r="C224" s="215">
        <f>IF(ISNUMBER(Lokšņmateriāli!E5),Lokšņmateriāli!C5,"")</f>
      </c>
      <c r="D224" s="215">
        <f>IF(ISNUMBER(Lokšņmateriāli!E5),Lokšņmateriāli!D5,"")</f>
      </c>
      <c r="E224" s="215">
        <f>IF(ISNUMBER(Lokšņmateriāli!E5),Lokšņmateriāli!E5,"")</f>
      </c>
      <c r="F224" s="215">
        <f>IF(ISNUMBER(Lokšņmateriāli!E5),Lokšņmateriāli!F5,"")</f>
      </c>
      <c r="G224" s="216">
        <f>IF(ISTEXT(Lokšņmateriāli!G5),Lokšņmateriāli!G5,"")</f>
      </c>
      <c r="H224" s="217">
        <f t="shared" si="4"/>
      </c>
    </row>
    <row r="225" spans="1:8" ht="15">
      <c r="A225" s="214">
        <f>IF(ISNUMBER(Lokšņmateriāli!E6),Lokšņmateriāli!A6,"")</f>
      </c>
      <c r="B225" s="214">
        <f>IF(ISNUMBER(Lokšņmateriāli!E6),Lokšņmateriāli!B6,"")</f>
      </c>
      <c r="C225" s="215">
        <f>IF(ISNUMBER(Lokšņmateriāli!E6),Lokšņmateriāli!C6,"")</f>
      </c>
      <c r="D225" s="215">
        <f>IF(ISNUMBER(Lokšņmateriāli!E6),Lokšņmateriāli!D6,"")</f>
      </c>
      <c r="E225" s="215">
        <f>IF(ISNUMBER(Lokšņmateriāli!E6),Lokšņmateriāli!E6,"")</f>
      </c>
      <c r="F225" s="215">
        <f>IF(ISNUMBER(Lokšņmateriāli!E6),Lokšņmateriāli!F6,"")</f>
      </c>
      <c r="G225" s="216">
        <f>IF(ISTEXT(Lokšņmateriāli!G6),Lokšņmateriāli!G6,"")</f>
      </c>
      <c r="H225" s="217">
        <f t="shared" si="4"/>
      </c>
    </row>
    <row r="226" spans="1:8" ht="15">
      <c r="A226" s="214">
        <f>IF(ISNUMBER(Lokšņmateriāli!E7),Lokšņmateriāli!A7,"")</f>
      </c>
      <c r="B226" s="214">
        <f>IF(ISNUMBER(Lokšņmateriāli!E7),Lokšņmateriāli!B7,"")</f>
      </c>
      <c r="C226" s="215">
        <f>IF(ISNUMBER(Lokšņmateriāli!E7),Lokšņmateriāli!C7,"")</f>
      </c>
      <c r="D226" s="215">
        <f>IF(ISNUMBER(Lokšņmateriāli!E7),Lokšņmateriāli!D7,"")</f>
      </c>
      <c r="E226" s="215">
        <f>IF(ISNUMBER(Lokšņmateriāli!E7),Lokšņmateriāli!E7,"")</f>
      </c>
      <c r="F226" s="215">
        <f>IF(ISNUMBER(Lokšņmateriāli!E7),Lokšņmateriāli!F7,"")</f>
      </c>
      <c r="G226" s="216">
        <f>IF(ISTEXT(Lokšņmateriāli!G7),Lokšņmateriāli!G7,"")</f>
      </c>
      <c r="H226" s="217">
        <f t="shared" si="4"/>
      </c>
    </row>
    <row r="227" spans="1:8" ht="15">
      <c r="A227" s="214">
        <f>IF(ISNUMBER(Lokšņmateriāli!E8),Lokšņmateriāli!A8,"")</f>
      </c>
      <c r="B227" s="214">
        <f>IF(ISNUMBER(Lokšņmateriāli!E8),Lokšņmateriāli!B8,"")</f>
      </c>
      <c r="C227" s="215">
        <f>IF(ISNUMBER(Lokšņmateriāli!E8),Lokšņmateriāli!C8,"")</f>
      </c>
      <c r="D227" s="215">
        <f>IF(ISNUMBER(Lokšņmateriāli!E8),Lokšņmateriāli!D8,"")</f>
      </c>
      <c r="E227" s="215">
        <f>IF(ISNUMBER(Lokšņmateriāli!E8),Lokšņmateriāli!E8,"")</f>
      </c>
      <c r="F227" s="215">
        <f>IF(ISNUMBER(Lokšņmateriāli!E8),Lokšņmateriāli!F8,"")</f>
      </c>
      <c r="G227" s="216">
        <f>IF(ISTEXT(Lokšņmateriāli!G8),Lokšņmateriāli!G8,"")</f>
      </c>
      <c r="H227" s="217">
        <f t="shared" si="4"/>
      </c>
    </row>
    <row r="228" spans="1:8" ht="15">
      <c r="A228" s="214">
        <f>IF(ISNUMBER(Lokšņmateriāli!E9),Lokšņmateriāli!A9,"")</f>
      </c>
      <c r="B228" s="214">
        <f>IF(ISNUMBER(Lokšņmateriāli!E9),Lokšņmateriāli!B9,"")</f>
      </c>
      <c r="C228" s="215">
        <f>IF(ISNUMBER(Lokšņmateriāli!E9),Lokšņmateriāli!C9,"")</f>
      </c>
      <c r="D228" s="215">
        <f>IF(ISNUMBER(Lokšņmateriāli!E9),Lokšņmateriāli!D9,"")</f>
      </c>
      <c r="E228" s="215">
        <f>IF(ISNUMBER(Lokšņmateriāli!E9),Lokšņmateriāli!E9,"")</f>
      </c>
      <c r="F228" s="215">
        <f>IF(ISNUMBER(Lokšņmateriāli!E9),Lokšņmateriāli!F9,"")</f>
      </c>
      <c r="G228" s="216">
        <f>IF(ISTEXT(Lokšņmateriāli!G9),Lokšņmateriāli!G9,"")</f>
      </c>
      <c r="H228" s="217">
        <f t="shared" si="4"/>
      </c>
    </row>
    <row r="229" spans="1:8" ht="15">
      <c r="A229" s="214">
        <f>IF(ISNUMBER(Lokšņmateriāli!E10),Lokšņmateriāli!A10,"")</f>
      </c>
      <c r="B229" s="214">
        <f>IF(ISNUMBER(Lokšņmateriāli!E10),Lokšņmateriāli!B10,"")</f>
      </c>
      <c r="C229" s="215">
        <f>IF(ISNUMBER(Lokšņmateriāli!E10),Lokšņmateriāli!C10,"")</f>
      </c>
      <c r="D229" s="215">
        <f>IF(ISNUMBER(Lokšņmateriāli!E10),Lokšņmateriāli!D10,"")</f>
      </c>
      <c r="E229" s="215">
        <f>IF(ISNUMBER(Lokšņmateriāli!E10),Lokšņmateriāli!E10,"")</f>
      </c>
      <c r="F229" s="215">
        <f>IF(ISNUMBER(Lokšņmateriāli!E10),Lokšņmateriāli!F10,"")</f>
      </c>
      <c r="G229" s="216">
        <f>IF(ISTEXT(Lokšņmateriāli!G10),Lokšņmateriāli!G10,"")</f>
      </c>
      <c r="H229" s="217">
        <f t="shared" si="4"/>
      </c>
    </row>
    <row r="230" spans="1:8" ht="15">
      <c r="A230" s="214">
        <f>IF(ISNUMBER(Lokšņmateriāli!E11),Lokšņmateriāli!A11,"")</f>
      </c>
      <c r="B230" s="214">
        <f>IF(ISNUMBER(Lokšņmateriāli!E11),Lokšņmateriāli!B11,"")</f>
      </c>
      <c r="C230" s="215">
        <f>IF(ISNUMBER(Lokšņmateriāli!E11),Lokšņmateriāli!C11,"")</f>
      </c>
      <c r="D230" s="215">
        <f>IF(ISNUMBER(Lokšņmateriāli!E11),Lokšņmateriāli!D11,"")</f>
      </c>
      <c r="E230" s="215">
        <f>IF(ISNUMBER(Lokšņmateriāli!E11),Lokšņmateriāli!E11,"")</f>
      </c>
      <c r="F230" s="215">
        <f>IF(ISNUMBER(Lokšņmateriāli!E11),Lokšņmateriāli!F11,"")</f>
      </c>
      <c r="G230" s="216">
        <f>IF(ISTEXT(Lokšņmateriāli!G11),Lokšņmateriāli!G11,"")</f>
      </c>
      <c r="H230" s="217">
        <f t="shared" si="4"/>
      </c>
    </row>
    <row r="231" spans="1:8" ht="15">
      <c r="A231" s="214">
        <f>IF(ISNUMBER(Lokšņmateriāli!E12),Lokšņmateriāli!A12,"")</f>
      </c>
      <c r="B231" s="214">
        <f>IF(ISNUMBER(Lokšņmateriāli!E12),Lokšņmateriāli!B12,"")</f>
      </c>
      <c r="C231" s="215">
        <f>IF(ISNUMBER(Lokšņmateriāli!E12),Lokšņmateriāli!C12,"")</f>
      </c>
      <c r="D231" s="215">
        <f>IF(ISNUMBER(Lokšņmateriāli!E12),Lokšņmateriāli!D12,"")</f>
      </c>
      <c r="E231" s="215">
        <f>IF(ISNUMBER(Lokšņmateriāli!E12),Lokšņmateriāli!E12,"")</f>
      </c>
      <c r="F231" s="215">
        <f>IF(ISNUMBER(Lokšņmateriāli!E12),Lokšņmateriāli!F12,"")</f>
      </c>
      <c r="G231" s="216">
        <f>IF(ISTEXT(Lokšņmateriāli!G12),Lokšņmateriāli!G12,"")</f>
      </c>
      <c r="H231" s="217">
        <f t="shared" si="4"/>
      </c>
    </row>
    <row r="232" spans="1:8" ht="15">
      <c r="A232" s="214">
        <f>IF(ISNUMBER(Lokšņmateriāli!E13),Lokšņmateriāli!A13,"")</f>
      </c>
      <c r="B232" s="214">
        <f>IF(ISNUMBER(Lokšņmateriāli!E13),Lokšņmateriāli!B13,"")</f>
      </c>
      <c r="C232" s="215">
        <f>IF(ISNUMBER(Lokšņmateriāli!E13),Lokšņmateriāli!C13,"")</f>
      </c>
      <c r="D232" s="215">
        <f>IF(ISNUMBER(Lokšņmateriāli!E13),Lokšņmateriāli!D13,"")</f>
      </c>
      <c r="E232" s="215">
        <f>IF(ISNUMBER(Lokšņmateriāli!E13),Lokšņmateriāli!E13,"")</f>
      </c>
      <c r="F232" s="215">
        <f>IF(ISNUMBER(Lokšņmateriāli!E13),Lokšņmateriāli!F13,"")</f>
      </c>
      <c r="G232" s="216">
        <f>IF(ISTEXT(Lokšņmateriāli!G13),Lokšņmateriāli!G13,"")</f>
      </c>
      <c r="H232" s="217">
        <f t="shared" si="4"/>
      </c>
    </row>
    <row r="233" spans="1:8" ht="15">
      <c r="A233" s="214">
        <f>IF(ISNUMBER(Lokšņmateriāli!E14),Lokšņmateriāli!A14,"")</f>
      </c>
      <c r="B233" s="214">
        <f>IF(ISNUMBER(Lokšņmateriāli!E14),Lokšņmateriāli!B14,"")</f>
      </c>
      <c r="C233" s="215">
        <f>IF(ISNUMBER(Lokšņmateriāli!E14),Lokšņmateriāli!C14,"")</f>
      </c>
      <c r="D233" s="215">
        <f>IF(ISNUMBER(Lokšņmateriāli!E14),Lokšņmateriāli!D14,"")</f>
      </c>
      <c r="E233" s="215">
        <f>IF(ISNUMBER(Lokšņmateriāli!E14),Lokšņmateriāli!E14,"")</f>
      </c>
      <c r="F233" s="215">
        <f>IF(ISNUMBER(Lokšņmateriāli!E14),Lokšņmateriāli!F14,"")</f>
      </c>
      <c r="G233" s="216">
        <f>IF(ISTEXT(Lokšņmateriāli!G14),Lokšņmateriāli!G14,"")</f>
      </c>
      <c r="H233" s="217">
        <f t="shared" si="4"/>
      </c>
    </row>
    <row r="234" spans="1:8" ht="15">
      <c r="A234" s="214">
        <f>IF(ISNUMBER(Lokšņmateriāli!E15),Lokšņmateriāli!A15,"")</f>
      </c>
      <c r="B234" s="214">
        <f>IF(ISNUMBER(Lokšņmateriāli!E15),Lokšņmateriāli!B15,"")</f>
      </c>
      <c r="C234" s="215">
        <f>IF(ISNUMBER(Lokšņmateriāli!E15),Lokšņmateriāli!C15,"")</f>
      </c>
      <c r="D234" s="215">
        <f>IF(ISNUMBER(Lokšņmateriāli!E15),Lokšņmateriāli!D15,"")</f>
      </c>
      <c r="E234" s="215">
        <f>IF(ISNUMBER(Lokšņmateriāli!E15),Lokšņmateriāli!E15,"")</f>
      </c>
      <c r="F234" s="215">
        <f>IF(ISNUMBER(Lokšņmateriāli!E15),Lokšņmateriāli!F15,"")</f>
      </c>
      <c r="G234" s="216">
        <f>IF(ISTEXT(Lokšņmateriāli!G15),Lokšņmateriāli!G15,"")</f>
      </c>
      <c r="H234" s="217">
        <f t="shared" si="4"/>
      </c>
    </row>
    <row r="235" spans="1:8" ht="15">
      <c r="A235" s="214">
        <f>IF(ISNUMBER(Lokšņmateriāli!E16),Lokšņmateriāli!A16,"")</f>
      </c>
      <c r="B235" s="214">
        <f>IF(ISNUMBER(Lokšņmateriāli!E16),Lokšņmateriāli!B16,"")</f>
      </c>
      <c r="C235" s="215">
        <f>IF(ISNUMBER(Lokšņmateriāli!E16),Lokšņmateriāli!C16,"")</f>
      </c>
      <c r="D235" s="215">
        <f>IF(ISNUMBER(Lokšņmateriāli!E16),Lokšņmateriāli!D16,"")</f>
      </c>
      <c r="E235" s="215">
        <f>IF(ISNUMBER(Lokšņmateriāli!E16),Lokšņmateriāli!E16,"")</f>
      </c>
      <c r="F235" s="215">
        <f>IF(ISNUMBER(Lokšņmateriāli!E16),Lokšņmateriāli!F16,"")</f>
      </c>
      <c r="G235" s="216">
        <f>IF(ISTEXT(Lokšņmateriāli!G16),Lokšņmateriāli!G16,"")</f>
      </c>
      <c r="H235" s="217">
        <f t="shared" si="4"/>
      </c>
    </row>
    <row r="236" spans="1:8" ht="15">
      <c r="A236" s="214">
        <f>IF(ISNUMBER(Lokšņmateriāli!E17),Lokšņmateriāli!A17,"")</f>
      </c>
      <c r="B236" s="214">
        <f>IF(ISNUMBER(Lokšņmateriāli!E17),Lokšņmateriāli!B17,"")</f>
      </c>
      <c r="C236" s="215">
        <f>IF(ISNUMBER(Lokšņmateriāli!E17),Lokšņmateriāli!C17,"")</f>
      </c>
      <c r="D236" s="215">
        <f>IF(ISNUMBER(Lokšņmateriāli!E17),Lokšņmateriāli!D17,"")</f>
      </c>
      <c r="E236" s="215">
        <f>IF(ISNUMBER(Lokšņmateriāli!E17),Lokšņmateriāli!E17,"")</f>
      </c>
      <c r="F236" s="215">
        <f>IF(ISNUMBER(Lokšņmateriāli!E17),Lokšņmateriāli!F17,"")</f>
      </c>
      <c r="G236" s="216">
        <f>IF(ISTEXT(Lokšņmateriāli!G17),Lokšņmateriāli!G17,"")</f>
      </c>
      <c r="H236" s="217">
        <f t="shared" si="4"/>
      </c>
    </row>
    <row r="237" spans="1:8" ht="15">
      <c r="A237" s="214">
        <f>IF(ISNUMBER(Lokšņmateriāli!E18),Lokšņmateriāli!A18,"")</f>
      </c>
      <c r="B237" s="214">
        <f>IF(ISNUMBER(Lokšņmateriāli!E18),Lokšņmateriāli!B18,"")</f>
      </c>
      <c r="C237" s="215">
        <f>IF(ISNUMBER(Lokšņmateriāli!E18),Lokšņmateriāli!C18,"")</f>
      </c>
      <c r="D237" s="215">
        <f>IF(ISNUMBER(Lokšņmateriāli!E18),Lokšņmateriāli!D18,"")</f>
      </c>
      <c r="E237" s="215">
        <f>IF(ISNUMBER(Lokšņmateriāli!E18),Lokšņmateriāli!E18,"")</f>
      </c>
      <c r="F237" s="215">
        <f>IF(ISNUMBER(Lokšņmateriāli!E18),Lokšņmateriāli!F18,"")</f>
      </c>
      <c r="G237" s="216">
        <f>IF(ISTEXT(Lokšņmateriāli!G18),Lokšņmateriāli!G18,"")</f>
      </c>
      <c r="H237" s="217">
        <f t="shared" si="4"/>
      </c>
    </row>
    <row r="238" spans="1:8" ht="15">
      <c r="A238" s="214">
        <f>IF(ISNUMBER(Lokšņmateriāli!E19),Lokšņmateriāli!A19,"")</f>
      </c>
      <c r="B238" s="214">
        <f>IF(ISNUMBER(Lokšņmateriāli!E19),Lokšņmateriāli!B19,"")</f>
      </c>
      <c r="C238" s="215">
        <f>IF(ISNUMBER(Lokšņmateriāli!E19),Lokšņmateriāli!C19,"")</f>
      </c>
      <c r="D238" s="215">
        <f>IF(ISNUMBER(Lokšņmateriāli!E19),Lokšņmateriāli!D19,"")</f>
      </c>
      <c r="E238" s="215">
        <f>IF(ISNUMBER(Lokšņmateriāli!E19),Lokšņmateriāli!E19,"")</f>
      </c>
      <c r="F238" s="215">
        <f>IF(ISNUMBER(Lokšņmateriāli!E19),Lokšņmateriāli!F19,"")</f>
      </c>
      <c r="G238" s="216">
        <f>IF(ISTEXT(Lokšņmateriāli!G19),Lokšņmateriāli!G19,"")</f>
      </c>
      <c r="H238" s="217">
        <f t="shared" si="4"/>
      </c>
    </row>
    <row r="239" spans="1:8" ht="15">
      <c r="A239" s="214">
        <f>IF(ISNUMBER(Lokšņmateriāli!E20),Lokšņmateriāli!A20,"")</f>
      </c>
      <c r="B239" s="214">
        <f>IF(ISNUMBER(Lokšņmateriāli!E20),Lokšņmateriāli!B20,"")</f>
      </c>
      <c r="C239" s="215">
        <f>IF(ISNUMBER(Lokšņmateriāli!E20),Lokšņmateriāli!C20,"")</f>
      </c>
      <c r="D239" s="215">
        <f>IF(ISNUMBER(Lokšņmateriāli!E20),Lokšņmateriāli!D20,"")</f>
      </c>
      <c r="E239" s="215">
        <f>IF(ISNUMBER(Lokšņmateriāli!E20),Lokšņmateriāli!E20,"")</f>
      </c>
      <c r="F239" s="215">
        <f>IF(ISNUMBER(Lokšņmateriāli!E20),Lokšņmateriāli!F20,"")</f>
      </c>
      <c r="G239" s="216">
        <f>IF(ISTEXT(Lokšņmateriāli!G20),Lokšņmateriāli!G20,"")</f>
      </c>
      <c r="H239" s="217">
        <f t="shared" si="4"/>
      </c>
    </row>
    <row r="240" spans="1:8" ht="15">
      <c r="A240" s="214">
        <f>IF(ISNUMBER(Lokšņmateriāli!E21),Lokšņmateriāli!A21,"")</f>
      </c>
      <c r="B240" s="214">
        <f>IF(ISNUMBER(Lokšņmateriāli!E21),Lokšņmateriāli!B21,"")</f>
      </c>
      <c r="C240" s="215">
        <f>IF(ISNUMBER(Lokšņmateriāli!E21),Lokšņmateriāli!C21,"")</f>
      </c>
      <c r="D240" s="215">
        <f>IF(ISNUMBER(Lokšņmateriāli!E21),Lokšņmateriāli!D21,"")</f>
      </c>
      <c r="E240" s="215">
        <f>IF(ISNUMBER(Lokšņmateriāli!E21),Lokšņmateriāli!E21,"")</f>
      </c>
      <c r="F240" s="215">
        <f>IF(ISNUMBER(Lokšņmateriāli!E21),Lokšņmateriāli!F21,"")</f>
      </c>
      <c r="G240" s="216">
        <f>IF(ISTEXT(Lokšņmateriāli!G21),Lokšņmateriāli!G21,"")</f>
      </c>
      <c r="H240" s="217">
        <f t="shared" si="4"/>
      </c>
    </row>
    <row r="241" spans="1:8" ht="15">
      <c r="A241" s="214">
        <f>IF(ISNUMBER(Lokšņmateriāli!E22),Lokšņmateriāli!A22,"")</f>
      </c>
      <c r="B241" s="214">
        <f>IF(ISNUMBER(Lokšņmateriāli!E22),Lokšņmateriāli!B22,"")</f>
      </c>
      <c r="C241" s="215">
        <f>IF(ISNUMBER(Lokšņmateriāli!E22),Lokšņmateriāli!C22,"")</f>
      </c>
      <c r="D241" s="215">
        <f>IF(ISNUMBER(Lokšņmateriāli!E22),Lokšņmateriāli!D22,"")</f>
      </c>
      <c r="E241" s="215">
        <f>IF(ISNUMBER(Lokšņmateriāli!E22),Lokšņmateriāli!E22,"")</f>
      </c>
      <c r="F241" s="215">
        <f>IF(ISNUMBER(Lokšņmateriāli!E22),Lokšņmateriāli!F22,"")</f>
      </c>
      <c r="G241" s="216">
        <f>IF(ISTEXT(Lokšņmateriāli!G22),Lokšņmateriāli!G22,"")</f>
      </c>
      <c r="H241" s="217">
        <f t="shared" si="4"/>
      </c>
    </row>
    <row r="242" spans="1:8" ht="15">
      <c r="A242" s="214">
        <f>IF(ISNUMBER(Lokšņmateriāli!E23),Lokšņmateriāli!A23,"")</f>
      </c>
      <c r="B242" s="214">
        <f>IF(ISNUMBER(Lokšņmateriāli!E23),Lokšņmateriāli!B23,"")</f>
      </c>
      <c r="C242" s="215">
        <f>IF(ISNUMBER(Lokšņmateriāli!E23),Lokšņmateriāli!C23,"")</f>
      </c>
      <c r="D242" s="215">
        <f>IF(ISNUMBER(Lokšņmateriāli!E23),Lokšņmateriāli!D23,"")</f>
      </c>
      <c r="E242" s="215">
        <f>IF(ISNUMBER(Lokšņmateriāli!E23),Lokšņmateriāli!E23,"")</f>
      </c>
      <c r="F242" s="215">
        <f>IF(ISNUMBER(Lokšņmateriāli!E23),Lokšņmateriāli!F23,"")</f>
      </c>
      <c r="G242" s="216">
        <f>IF(ISTEXT(Lokšņmateriāli!G23),Lokšņmateriāli!G23,"")</f>
      </c>
      <c r="H242" s="217">
        <f t="shared" si="4"/>
      </c>
    </row>
    <row r="243" spans="1:8" ht="15">
      <c r="A243" s="214">
        <f>IF(ISNUMBER(Lokšņmateriāli!E24),Lokšņmateriāli!A24,"")</f>
      </c>
      <c r="B243" s="214">
        <f>IF(ISNUMBER(Lokšņmateriāli!E24),Lokšņmateriāli!B24,"")</f>
      </c>
      <c r="C243" s="215">
        <f>IF(ISNUMBER(Lokšņmateriāli!E24),Lokšņmateriāli!C24,"")</f>
      </c>
      <c r="D243" s="215">
        <f>IF(ISNUMBER(Lokšņmateriāli!E24),Lokšņmateriāli!D24,"")</f>
      </c>
      <c r="E243" s="215">
        <f>IF(ISNUMBER(Lokšņmateriāli!E24),Lokšņmateriāli!E24,"")</f>
      </c>
      <c r="F243" s="215">
        <f>IF(ISNUMBER(Lokšņmateriāli!E24),Lokšņmateriāli!F24,"")</f>
      </c>
      <c r="G243" s="216">
        <f>IF(ISTEXT(Lokšņmateriāli!G24),Lokšņmateriāli!G24,"")</f>
      </c>
      <c r="H243" s="217">
        <f t="shared" si="4"/>
      </c>
    </row>
    <row r="244" spans="1:8" ht="15">
      <c r="A244" s="214">
        <f>IF(ISNUMBER(Lokšņmateriāli!E25),Lokšņmateriāli!A25,"")</f>
      </c>
      <c r="B244" s="214">
        <f>IF(ISNUMBER(Lokšņmateriāli!E25),Lokšņmateriāli!B25,"")</f>
      </c>
      <c r="C244" s="215">
        <f>IF(ISNUMBER(Lokšņmateriāli!E25),Lokšņmateriāli!C25,"")</f>
      </c>
      <c r="D244" s="215">
        <f>IF(ISNUMBER(Lokšņmateriāli!E25),Lokšņmateriāli!D25,"")</f>
      </c>
      <c r="E244" s="215">
        <f>IF(ISNUMBER(Lokšņmateriāli!E25),Lokšņmateriāli!E25,"")</f>
      </c>
      <c r="F244" s="215">
        <f>IF(ISNUMBER(Lokšņmateriāli!E25),Lokšņmateriāli!F25,"")</f>
      </c>
      <c r="G244" s="216">
        <f>IF(ISTEXT(Lokšņmateriāli!G25),Lokšņmateriāli!G25,"")</f>
      </c>
      <c r="H244" s="217">
        <f t="shared" si="4"/>
      </c>
    </row>
    <row r="245" spans="1:8" ht="15">
      <c r="A245" s="214">
        <f>IF(ISNUMBER(Lokšņmateriāli!E26),Lokšņmateriāli!A26,"")</f>
      </c>
      <c r="B245" s="214">
        <f>IF(ISNUMBER(Lokšņmateriāli!E26),Lokšņmateriāli!B26,"")</f>
      </c>
      <c r="C245" s="215">
        <f>IF(ISNUMBER(Lokšņmateriāli!E26),Lokšņmateriāli!C26,"")</f>
      </c>
      <c r="D245" s="215">
        <f>IF(ISNUMBER(Lokšņmateriāli!E26),Lokšņmateriāli!D26,"")</f>
      </c>
      <c r="E245" s="215">
        <f>IF(ISNUMBER(Lokšņmateriāli!E26),Lokšņmateriāli!E26,"")</f>
      </c>
      <c r="F245" s="215">
        <f>IF(ISNUMBER(Lokšņmateriāli!E26),Lokšņmateriāli!F26,"")</f>
      </c>
      <c r="G245" s="216">
        <f>IF(ISTEXT(Lokšņmateriāli!G26),Lokšņmateriāli!G26,"")</f>
      </c>
      <c r="H245" s="217">
        <f t="shared" si="4"/>
      </c>
    </row>
    <row r="246" spans="1:8" ht="15">
      <c r="A246" s="214">
        <f>IF(ISNUMBER(Lokšņmateriāli!E27),Lokšņmateriāli!A27,"")</f>
      </c>
      <c r="B246" s="214">
        <f>IF(ISNUMBER(Lokšņmateriāli!E27),Lokšņmateriāli!B27,"")</f>
      </c>
      <c r="C246" s="215">
        <f>IF(ISNUMBER(Lokšņmateriāli!E27),Lokšņmateriāli!C27,"")</f>
      </c>
      <c r="D246" s="215">
        <f>IF(ISNUMBER(Lokšņmateriāli!E27),Lokšņmateriāli!D27,"")</f>
      </c>
      <c r="E246" s="215">
        <f>IF(ISNUMBER(Lokšņmateriāli!E27),Lokšņmateriāli!E27,"")</f>
      </c>
      <c r="F246" s="215">
        <f>IF(ISNUMBER(Lokšņmateriāli!E27),Lokšņmateriāli!F27,"")</f>
      </c>
      <c r="G246" s="216">
        <f>IF(ISTEXT(Lokšņmateriāli!G27),Lokšņmateriāli!G27,"")</f>
      </c>
      <c r="H246" s="217">
        <f t="shared" si="4"/>
      </c>
    </row>
    <row r="247" spans="1:8" ht="15">
      <c r="A247" s="214">
        <f>IF(ISNUMBER(Lokšņmateriāli!E28),Lokšņmateriāli!A28,"")</f>
      </c>
      <c r="B247" s="214">
        <f>IF(ISNUMBER(Lokšņmateriāli!E28),Lokšņmateriāli!B28,"")</f>
      </c>
      <c r="C247" s="215">
        <f>IF(ISNUMBER(Lokšņmateriāli!E28),Lokšņmateriāli!C28,"")</f>
      </c>
      <c r="D247" s="215">
        <f>IF(ISNUMBER(Lokšņmateriāli!E28),Lokšņmateriāli!D28,"")</f>
      </c>
      <c r="E247" s="215">
        <f>IF(ISNUMBER(Lokšņmateriāli!E28),Lokšņmateriāli!E28,"")</f>
      </c>
      <c r="F247" s="215">
        <f>IF(ISNUMBER(Lokšņmateriāli!E28),Lokšņmateriāli!F28,"")</f>
      </c>
      <c r="G247" s="216">
        <f>IF(ISTEXT(Lokšņmateriāli!G28),Lokšņmateriāli!G28,"")</f>
      </c>
      <c r="H247" s="217">
        <f t="shared" si="4"/>
      </c>
    </row>
    <row r="248" spans="1:8" ht="15">
      <c r="A248" s="214">
        <f>IF(ISNUMBER(Lokšņmateriāli!E29),Lokšņmateriāli!A29,"")</f>
      </c>
      <c r="B248" s="214">
        <f>IF(ISNUMBER(Lokšņmateriāli!E29),Lokšņmateriāli!B29,"")</f>
      </c>
      <c r="C248" s="215">
        <f>IF(ISNUMBER(Lokšņmateriāli!E29),Lokšņmateriāli!C29,"")</f>
      </c>
      <c r="D248" s="215">
        <f>IF(ISNUMBER(Lokšņmateriāli!E29),Lokšņmateriāli!D29,"")</f>
      </c>
      <c r="E248" s="215">
        <f>IF(ISNUMBER(Lokšņmateriāli!E29),Lokšņmateriāli!E29,"")</f>
      </c>
      <c r="F248" s="215">
        <f>IF(ISNUMBER(Lokšņmateriāli!E29),Lokšņmateriāli!F29,"")</f>
      </c>
      <c r="G248" s="216">
        <f>IF(ISTEXT(Lokšņmateriāli!G29),Lokšņmateriāli!G29,"")</f>
      </c>
      <c r="H248" s="217">
        <f t="shared" si="4"/>
      </c>
    </row>
    <row r="249" spans="1:8" ht="15">
      <c r="A249" s="214">
        <f>IF(ISNUMBER(Lokšņmateriāli!E30),Lokšņmateriāli!A30,"")</f>
      </c>
      <c r="B249" s="214">
        <f>IF(ISNUMBER(Lokšņmateriāli!E30),Lokšņmateriāli!B30,"")</f>
      </c>
      <c r="C249" s="215">
        <f>IF(ISNUMBER(Lokšņmateriāli!E30),Lokšņmateriāli!C30,"")</f>
      </c>
      <c r="D249" s="215">
        <f>IF(ISNUMBER(Lokšņmateriāli!E30),Lokšņmateriāli!D30,"")</f>
      </c>
      <c r="E249" s="215">
        <f>IF(ISNUMBER(Lokšņmateriāli!E30),Lokšņmateriāli!E30,"")</f>
      </c>
      <c r="F249" s="215">
        <f>IF(ISNUMBER(Lokšņmateriāli!E30),Lokšņmateriāli!F30,"")</f>
      </c>
      <c r="G249" s="216">
        <f>IF(ISTEXT(Lokšņmateriāli!G30),Lokšņmateriāli!G30,"")</f>
      </c>
      <c r="H249" s="217">
        <f t="shared" si="4"/>
      </c>
    </row>
    <row r="250" spans="1:8" ht="15">
      <c r="A250" s="214">
        <f>IF(ISNUMBER(Lokšņmateriāli!E31),Lokšņmateriāli!A31,"")</f>
      </c>
      <c r="B250" s="214">
        <f>IF(ISNUMBER(Lokšņmateriāli!E31),Lokšņmateriāli!B31,"")</f>
      </c>
      <c r="C250" s="215">
        <f>IF(ISNUMBER(Lokšņmateriāli!E31),Lokšņmateriāli!C31,"")</f>
      </c>
      <c r="D250" s="215">
        <f>IF(ISNUMBER(Lokšņmateriāli!E31),Lokšņmateriāli!D31,"")</f>
      </c>
      <c r="E250" s="215">
        <f>IF(ISNUMBER(Lokšņmateriāli!E31),Lokšņmateriāli!E31,"")</f>
      </c>
      <c r="F250" s="215">
        <f>IF(ISNUMBER(Lokšņmateriāli!E31),Lokšņmateriāli!F31,"")</f>
      </c>
      <c r="G250" s="216">
        <f>IF(ISTEXT(Lokšņmateriāli!G31),Lokšņmateriāli!G31,"")</f>
      </c>
      <c r="H250" s="217">
        <f t="shared" si="4"/>
      </c>
    </row>
    <row r="251" spans="1:8" ht="15">
      <c r="A251" s="214">
        <f>IF(ISNUMBER(Lokšņmateriāli!E32),Lokšņmateriāli!A32,"")</f>
      </c>
      <c r="B251" s="214">
        <f>IF(ISNUMBER(Lokšņmateriāli!E32),Lokšņmateriāli!B32,"")</f>
      </c>
      <c r="C251" s="215">
        <f>IF(ISNUMBER(Lokšņmateriāli!E32),Lokšņmateriāli!C32,"")</f>
      </c>
      <c r="D251" s="215">
        <f>IF(ISNUMBER(Lokšņmateriāli!E32),Lokšņmateriāli!D32,"")</f>
      </c>
      <c r="E251" s="215">
        <f>IF(ISNUMBER(Lokšņmateriāli!E32),Lokšņmateriāli!E32,"")</f>
      </c>
      <c r="F251" s="215">
        <f>IF(ISNUMBER(Lokšņmateriāli!E32),Lokšņmateriāli!F32,"")</f>
      </c>
      <c r="G251" s="216">
        <f>IF(ISTEXT(Lokšņmateriāli!G32),Lokšņmateriāli!G32,"")</f>
      </c>
      <c r="H251" s="217">
        <f t="shared" si="4"/>
      </c>
    </row>
    <row r="252" spans="1:8" ht="15">
      <c r="A252" s="214">
        <f>IF(ISNUMBER(Lokšņmateriāli!E33),Lokšņmateriāli!A33,"")</f>
      </c>
      <c r="B252" s="214">
        <f>IF(ISNUMBER(Lokšņmateriāli!E33),Lokšņmateriāli!B33,"")</f>
      </c>
      <c r="C252" s="215">
        <f>IF(ISNUMBER(Lokšņmateriāli!E33),Lokšņmateriāli!C33,"")</f>
      </c>
      <c r="D252" s="215">
        <f>IF(ISNUMBER(Lokšņmateriāli!E33),Lokšņmateriāli!D33,"")</f>
      </c>
      <c r="E252" s="215">
        <f>IF(ISNUMBER(Lokšņmateriāli!E33),Lokšņmateriāli!E33,"")</f>
      </c>
      <c r="F252" s="215">
        <f>IF(ISNUMBER(Lokšņmateriāli!E33),Lokšņmateriāli!F33,"")</f>
      </c>
      <c r="G252" s="216">
        <f>IF(ISTEXT(Lokšņmateriāli!G33),Lokšņmateriāli!G33,"")</f>
      </c>
      <c r="H252" s="217">
        <f t="shared" si="4"/>
      </c>
    </row>
    <row r="253" spans="1:8" ht="15">
      <c r="A253" s="214">
        <f>IF(ISNUMBER(Lokšņmateriāli!E34),Lokšņmateriāli!A34,"")</f>
      </c>
      <c r="B253" s="214">
        <f>IF(ISNUMBER(Lokšņmateriāli!E34),Lokšņmateriāli!B34,"")</f>
      </c>
      <c r="C253" s="215">
        <f>IF(ISNUMBER(Lokšņmateriāli!E34),Lokšņmateriāli!C34,"")</f>
      </c>
      <c r="D253" s="215">
        <f>IF(ISNUMBER(Lokšņmateriāli!E34),Lokšņmateriāli!D34,"")</f>
      </c>
      <c r="E253" s="215">
        <f>IF(ISNUMBER(Lokšņmateriāli!E34),Lokšņmateriāli!E34,"")</f>
      </c>
      <c r="F253" s="215">
        <f>IF(ISNUMBER(Lokšņmateriāli!E34),Lokšņmateriāli!F34,"")</f>
      </c>
      <c r="G253" s="216">
        <f>IF(ISTEXT(Lokšņmateriāli!G34),Lokšņmateriāli!G34,"")</f>
      </c>
      <c r="H253" s="217">
        <f t="shared" si="4"/>
      </c>
    </row>
    <row r="254" spans="1:8" ht="15">
      <c r="A254" s="214">
        <f>IF(ISNUMBER(Lokšņmateriāli!E35),Lokšņmateriāli!A35,"")</f>
      </c>
      <c r="B254" s="214">
        <f>IF(ISNUMBER(Lokšņmateriāli!E35),Lokšņmateriāli!B35,"")</f>
      </c>
      <c r="C254" s="215">
        <f>IF(ISNUMBER(Lokšņmateriāli!E35),Lokšņmateriāli!C35,"")</f>
      </c>
      <c r="D254" s="215">
        <f>IF(ISNUMBER(Lokšņmateriāli!E35),Lokšņmateriāli!D35,"")</f>
      </c>
      <c r="E254" s="215">
        <f>IF(ISNUMBER(Lokšņmateriāli!E35),Lokšņmateriāli!E35,"")</f>
      </c>
      <c r="F254" s="215">
        <f>IF(ISNUMBER(Lokšņmateriāli!E35),Lokšņmateriāli!F35,"")</f>
      </c>
      <c r="G254" s="216">
        <f>IF(ISTEXT(Lokšņmateriāli!G35),Lokšņmateriāli!G35,"")</f>
      </c>
      <c r="H254" s="217">
        <f t="shared" si="4"/>
      </c>
    </row>
    <row r="255" spans="1:8" ht="15">
      <c r="A255" s="214">
        <f>IF(ISNUMBER(Lokšņmateriāli!E36),Lokšņmateriāli!A36,"")</f>
      </c>
      <c r="B255" s="214">
        <f>IF(ISNUMBER(Lokšņmateriāli!E36),Lokšņmateriāli!B36,"")</f>
      </c>
      <c r="C255" s="215">
        <f>IF(ISNUMBER(Lokšņmateriāli!E36),Lokšņmateriāli!C36,"")</f>
      </c>
      <c r="D255" s="215">
        <f>IF(ISNUMBER(Lokšņmateriāli!E36),Lokšņmateriāli!D36,"")</f>
      </c>
      <c r="E255" s="215">
        <f>IF(ISNUMBER(Lokšņmateriāli!E36),Lokšņmateriāli!E36,"")</f>
      </c>
      <c r="F255" s="215">
        <f>IF(ISNUMBER(Lokšņmateriāli!E36),Lokšņmateriāli!F36,"")</f>
      </c>
      <c r="G255" s="216">
        <f>IF(ISTEXT(Lokšņmateriāli!G36),Lokšņmateriāli!G36,"")</f>
      </c>
      <c r="H255" s="217">
        <f t="shared" si="4"/>
      </c>
    </row>
    <row r="256" spans="1:8" ht="15">
      <c r="A256" s="214">
        <f>IF(ISNUMBER(Lokšņmateriāli!E37),Lokšņmateriāli!A37,"")</f>
      </c>
      <c r="B256" s="214">
        <f>IF(ISNUMBER(Lokšņmateriāli!E37),Lokšņmateriāli!B37,"")</f>
      </c>
      <c r="C256" s="215">
        <f>IF(ISNUMBER(Lokšņmateriāli!E37),Lokšņmateriāli!C37,"")</f>
      </c>
      <c r="D256" s="215">
        <f>IF(ISNUMBER(Lokšņmateriāli!E37),Lokšņmateriāli!D37,"")</f>
      </c>
      <c r="E256" s="215">
        <f>IF(ISNUMBER(Lokšņmateriāli!E37),Lokšņmateriāli!E37,"")</f>
      </c>
      <c r="F256" s="215">
        <f>IF(ISNUMBER(Lokšņmateriāli!E37),Lokšņmateriāli!F37,"")</f>
      </c>
      <c r="G256" s="216">
        <f>IF(ISTEXT(Lokšņmateriāli!G37),Lokšņmateriāli!G37,"")</f>
      </c>
      <c r="H256" s="217">
        <f t="shared" si="4"/>
      </c>
    </row>
    <row r="257" spans="1:8" ht="15">
      <c r="A257" s="214">
        <f>IF(ISNUMBER(Lokšņmateriāli!E38),Lokšņmateriāli!A38,"")</f>
      </c>
      <c r="B257" s="214">
        <f>IF(ISNUMBER(Lokšņmateriāli!E38),Lokšņmateriāli!B38,"")</f>
      </c>
      <c r="C257" s="215">
        <f>IF(ISNUMBER(Lokšņmateriāli!E38),Lokšņmateriāli!C38,"")</f>
      </c>
      <c r="D257" s="215">
        <f>IF(ISNUMBER(Lokšņmateriāli!E38),Lokšņmateriāli!D38,"")</f>
      </c>
      <c r="E257" s="215">
        <f>IF(ISNUMBER(Lokšņmateriāli!E38),Lokšņmateriāli!E38,"")</f>
      </c>
      <c r="F257" s="215">
        <f>IF(ISNUMBER(Lokšņmateriāli!E38),Lokšņmateriāli!F38,"")</f>
      </c>
      <c r="G257" s="216">
        <f>IF(ISTEXT(Lokšņmateriāli!G38),Lokšņmateriāli!G38,"")</f>
      </c>
      <c r="H257" s="217">
        <f t="shared" si="4"/>
      </c>
    </row>
    <row r="258" spans="1:8" ht="15">
      <c r="A258" s="214">
        <f>IF(ISNUMBER(Lokšņmateriāli!E39),Lokšņmateriāli!A39,"")</f>
      </c>
      <c r="B258" s="214">
        <f>IF(ISNUMBER(Lokšņmateriāli!E39),Lokšņmateriāli!B39,"")</f>
      </c>
      <c r="C258" s="215">
        <f>IF(ISNUMBER(Lokšņmateriāli!E39),Lokšņmateriāli!C39,"")</f>
      </c>
      <c r="D258" s="215">
        <f>IF(ISNUMBER(Lokšņmateriāli!E39),Lokšņmateriāli!D39,"")</f>
      </c>
      <c r="E258" s="215">
        <f>IF(ISNUMBER(Lokšņmateriāli!E39),Lokšņmateriāli!E39,"")</f>
      </c>
      <c r="F258" s="215">
        <f>IF(ISNUMBER(Lokšņmateriāli!E39),Lokšņmateriāli!F39,"")</f>
      </c>
      <c r="G258" s="216">
        <f>IF(ISTEXT(Lokšņmateriāli!G39),Lokšņmateriāli!G39,"")</f>
      </c>
      <c r="H258" s="217">
        <f t="shared" si="4"/>
      </c>
    </row>
    <row r="259" spans="1:8" ht="15">
      <c r="A259" s="214">
        <f>IF(ISNUMBER(Lokšņmateriāli!E40),Lokšņmateriāli!A40,"")</f>
      </c>
      <c r="B259" s="214">
        <f>IF(ISNUMBER(Lokšņmateriāli!E40),Lokšņmateriāli!B40,"")</f>
      </c>
      <c r="C259" s="215">
        <f>IF(ISNUMBER(Lokšņmateriāli!E40),Lokšņmateriāli!C40,"")</f>
      </c>
      <c r="D259" s="215">
        <f>IF(ISNUMBER(Lokšņmateriāli!E40),Lokšņmateriāli!D40,"")</f>
      </c>
      <c r="E259" s="215">
        <f>IF(ISNUMBER(Lokšņmateriāli!E40),Lokšņmateriāli!E40,"")</f>
      </c>
      <c r="F259" s="215">
        <f>IF(ISNUMBER(Lokšņmateriāli!E40),Lokšņmateriāli!F40,"")</f>
      </c>
      <c r="G259" s="216">
        <f>IF(ISTEXT(Lokšņmateriāli!G40),Lokšņmateriāli!G40,"")</f>
      </c>
      <c r="H259" s="217">
        <f t="shared" si="4"/>
      </c>
    </row>
    <row r="260" spans="1:8" ht="15">
      <c r="A260" s="214">
        <f>IF(ISNUMBER(Lokšņmateriāli!E41),Lokšņmateriāli!A41,"")</f>
      </c>
      <c r="B260" s="214">
        <f>IF(ISNUMBER(Lokšņmateriāli!E41),Lokšņmateriāli!B41,"")</f>
      </c>
      <c r="C260" s="215">
        <f>IF(ISNUMBER(Lokšņmateriāli!E41),Lokšņmateriāli!C41,"")</f>
      </c>
      <c r="D260" s="215">
        <f>IF(ISNUMBER(Lokšņmateriāli!E41),Lokšņmateriāli!D41,"")</f>
      </c>
      <c r="E260" s="215">
        <f>IF(ISNUMBER(Lokšņmateriāli!E41),Lokšņmateriāli!E41,"")</f>
      </c>
      <c r="F260" s="215">
        <f>IF(ISNUMBER(Lokšņmateriāli!E41),Lokšņmateriāli!F41,"")</f>
      </c>
      <c r="G260" s="216">
        <f>IF(ISTEXT(Lokšņmateriāli!G41),Lokšņmateriāli!G41,"")</f>
      </c>
      <c r="H260" s="217">
        <f t="shared" si="4"/>
      </c>
    </row>
    <row r="261" spans="1:8" ht="15">
      <c r="A261" s="214">
        <f>IF(ISNUMBER(Lokšņmateriāli!E42),Lokšņmateriāli!A42,"")</f>
      </c>
      <c r="B261" s="214">
        <f>IF(ISNUMBER(Lokšņmateriāli!E42),Lokšņmateriāli!B42,"")</f>
      </c>
      <c r="C261" s="215">
        <f>IF(ISNUMBER(Lokšņmateriāli!E42),Lokšņmateriāli!C42,"")</f>
      </c>
      <c r="D261" s="215">
        <f>IF(ISNUMBER(Lokšņmateriāli!E42),Lokšņmateriāli!D42,"")</f>
      </c>
      <c r="E261" s="215">
        <f>IF(ISNUMBER(Lokšņmateriāli!E42),Lokšņmateriāli!E42,"")</f>
      </c>
      <c r="F261" s="215">
        <f>IF(ISNUMBER(Lokšņmateriāli!E42),Lokšņmateriāli!F42,"")</f>
      </c>
      <c r="G261" s="216">
        <f>IF(ISTEXT(Lokšņmateriāli!G42),Lokšņmateriāli!G42,"")</f>
      </c>
      <c r="H261" s="217">
        <f t="shared" si="4"/>
      </c>
    </row>
    <row r="262" spans="1:8" ht="15">
      <c r="A262" s="214">
        <f>IF(ISNUMBER(Lokšņmateriāli!E43),Lokšņmateriāli!A43,"")</f>
      </c>
      <c r="B262" s="214">
        <f>IF(ISNUMBER(Lokšņmateriāli!E43),Lokšņmateriāli!B43,"")</f>
      </c>
      <c r="C262" s="215">
        <f>IF(ISNUMBER(Lokšņmateriāli!E43),Lokšņmateriāli!C43,"")</f>
      </c>
      <c r="D262" s="215">
        <f>IF(ISNUMBER(Lokšņmateriāli!E43),Lokšņmateriāli!D43,"")</f>
      </c>
      <c r="E262" s="215">
        <f>IF(ISNUMBER(Lokšņmateriāli!E43),Lokšņmateriāli!E43,"")</f>
      </c>
      <c r="F262" s="215">
        <f>IF(ISNUMBER(Lokšņmateriāli!E43),Lokšņmateriāli!F43,"")</f>
      </c>
      <c r="G262" s="216">
        <f>IF(ISTEXT(Lokšņmateriāli!G43),Lokšņmateriāli!G43,"")</f>
      </c>
      <c r="H262" s="217">
        <f t="shared" si="4"/>
      </c>
    </row>
    <row r="263" spans="1:8" ht="15">
      <c r="A263" s="214">
        <f>IF(ISNUMBER(Lokšņmateriāli!E44),Lokšņmateriāli!A44,"")</f>
      </c>
      <c r="B263" s="214">
        <f>IF(ISNUMBER(Lokšņmateriāli!E44),Lokšņmateriāli!B44,"")</f>
      </c>
      <c r="C263" s="215">
        <f>IF(ISNUMBER(Lokšņmateriāli!E44),Lokšņmateriāli!C44,"")</f>
      </c>
      <c r="D263" s="215">
        <f>IF(ISNUMBER(Lokšņmateriāli!E44),Lokšņmateriāli!D44,"")</f>
      </c>
      <c r="E263" s="215">
        <f>IF(ISNUMBER(Lokšņmateriāli!E44),Lokšņmateriāli!E44,"")</f>
      </c>
      <c r="F263" s="215">
        <f>IF(ISNUMBER(Lokšņmateriāli!E44),Lokšņmateriāli!F44,"")</f>
      </c>
      <c r="G263" s="216">
        <f>IF(ISTEXT(Lokšņmateriāli!G44),Lokšņmateriāli!G44,"")</f>
      </c>
      <c r="H263" s="217">
        <f t="shared" si="4"/>
      </c>
    </row>
    <row r="264" spans="1:8" ht="15">
      <c r="A264" s="214">
        <f>IF(ISNUMBER(Lokšņmateriāli!E45),Lokšņmateriāli!A45,"")</f>
      </c>
      <c r="B264" s="214">
        <f>IF(ISNUMBER(Lokšņmateriāli!E45),Lokšņmateriāli!B45,"")</f>
      </c>
      <c r="C264" s="215">
        <f>IF(ISNUMBER(Lokšņmateriāli!E45),Lokšņmateriāli!C45,"")</f>
      </c>
      <c r="D264" s="215">
        <f>IF(ISNUMBER(Lokšņmateriāli!E45),Lokšņmateriāli!D45,"")</f>
      </c>
      <c r="E264" s="215">
        <f>IF(ISNUMBER(Lokšņmateriāli!E45),Lokšņmateriāli!E45,"")</f>
      </c>
      <c r="F264" s="215">
        <f>IF(ISNUMBER(Lokšņmateriāli!E45),Lokšņmateriāli!F45,"")</f>
      </c>
      <c r="G264" s="216">
        <f>IF(ISTEXT(Lokšņmateriāli!G45),Lokšņmateriāli!G45,"")</f>
      </c>
      <c r="H264" s="217">
        <f t="shared" si="4"/>
      </c>
    </row>
    <row r="265" spans="1:8" ht="15">
      <c r="A265" s="214">
        <f>IF(ISNUMBER(Lokšņmateriāli!E46),Lokšņmateriāli!A46,"")</f>
      </c>
      <c r="B265" s="214">
        <f>IF(ISNUMBER(Lokšņmateriāli!E46),Lokšņmateriāli!B46,"")</f>
      </c>
      <c r="C265" s="215">
        <f>IF(ISNUMBER(Lokšņmateriāli!E46),Lokšņmateriāli!C46,"")</f>
      </c>
      <c r="D265" s="215">
        <f>IF(ISNUMBER(Lokšņmateriāli!E46),Lokšņmateriāli!D46,"")</f>
      </c>
      <c r="E265" s="215">
        <f>IF(ISNUMBER(Lokšņmateriāli!E46),Lokšņmateriāli!E46,"")</f>
      </c>
      <c r="F265" s="215">
        <f>IF(ISNUMBER(Lokšņmateriāli!E46),Lokšņmateriāli!F46,"")</f>
      </c>
      <c r="G265" s="216">
        <f>IF(ISTEXT(Lokšņmateriāli!G46),Lokšņmateriāli!G46,"")</f>
      </c>
      <c r="H265" s="217">
        <f t="shared" si="4"/>
      </c>
    </row>
    <row r="266" spans="1:8" ht="15">
      <c r="A266" s="214">
        <f>IF(ISNUMBER(Lokšņmateriāli!E47),Lokšņmateriāli!A47,"")</f>
      </c>
      <c r="B266" s="214">
        <f>IF(ISNUMBER(Lokšņmateriāli!E47),Lokšņmateriāli!B47,"")</f>
      </c>
      <c r="C266" s="215">
        <f>IF(ISNUMBER(Lokšņmateriāli!E47),Lokšņmateriāli!C47,"")</f>
      </c>
      <c r="D266" s="215">
        <f>IF(ISNUMBER(Lokšņmateriāli!E47),Lokšņmateriāli!D47,"")</f>
      </c>
      <c r="E266" s="215">
        <f>IF(ISNUMBER(Lokšņmateriāli!E47),Lokšņmateriāli!E47,"")</f>
      </c>
      <c r="F266" s="215">
        <f>IF(ISNUMBER(Lokšņmateriāli!E47),Lokšņmateriāli!F47,"")</f>
      </c>
      <c r="G266" s="216">
        <f>IF(ISTEXT(Lokšņmateriāli!G47),Lokšņmateriāli!G47,"")</f>
      </c>
      <c r="H266" s="217">
        <f t="shared" si="4"/>
      </c>
    </row>
    <row r="267" spans="1:8" ht="15">
      <c r="A267" s="214">
        <f>IF(ISNUMBER(Lokšņmateriāli!E48),Lokšņmateriāli!A48,"")</f>
      </c>
      <c r="B267" s="214">
        <f>IF(ISNUMBER(Lokšņmateriāli!E48),Lokšņmateriāli!B48,"")</f>
      </c>
      <c r="C267" s="215">
        <f>IF(ISNUMBER(Lokšņmateriāli!E48),Lokšņmateriāli!C48,"")</f>
      </c>
      <c r="D267" s="215">
        <f>IF(ISNUMBER(Lokšņmateriāli!E48),Lokšņmateriāli!D48,"")</f>
      </c>
      <c r="E267" s="215">
        <f>IF(ISNUMBER(Lokšņmateriāli!E48),Lokšņmateriāli!E48,"")</f>
      </c>
      <c r="F267" s="215">
        <f>IF(ISNUMBER(Lokšņmateriāli!E48),Lokšņmateriāli!F48,"")</f>
      </c>
      <c r="G267" s="216">
        <f>IF(ISTEXT(Lokšņmateriāli!G48),Lokšņmateriāli!G48,"")</f>
      </c>
      <c r="H267" s="217">
        <f t="shared" si="4"/>
      </c>
    </row>
    <row r="268" spans="1:8" ht="15">
      <c r="A268" s="214">
        <f>IF(ISNUMBER(Lokšņmateriāli!E49),Lokšņmateriāli!A49,"")</f>
      </c>
      <c r="B268" s="214">
        <f>IF(ISNUMBER(Lokšņmateriāli!E49),Lokšņmateriāli!B49,"")</f>
      </c>
      <c r="C268" s="215">
        <f>IF(ISNUMBER(Lokšņmateriāli!E49),Lokšņmateriāli!C49,"")</f>
      </c>
      <c r="D268" s="215">
        <f>IF(ISNUMBER(Lokšņmateriāli!E49),Lokšņmateriāli!D49,"")</f>
      </c>
      <c r="E268" s="215">
        <f>IF(ISNUMBER(Lokšņmateriāli!E49),Lokšņmateriāli!E49,"")</f>
      </c>
      <c r="F268" s="215">
        <f>IF(ISNUMBER(Lokšņmateriāli!E49),Lokšņmateriāli!F49,"")</f>
      </c>
      <c r="G268" s="216">
        <f>IF(ISTEXT(Lokšņmateriāli!G49),Lokšņmateriāli!G49,"")</f>
      </c>
      <c r="H268" s="217">
        <f t="shared" si="4"/>
      </c>
    </row>
    <row r="269" spans="1:8" ht="15">
      <c r="A269" s="214">
        <f>IF(ISNUMBER(Lokšņmateriāli!E50),Lokšņmateriāli!A50,"")</f>
      </c>
      <c r="B269" s="214">
        <f>IF(ISNUMBER(Lokšņmateriāli!E50),Lokšņmateriāli!B50,"")</f>
      </c>
      <c r="C269" s="215">
        <f>IF(ISNUMBER(Lokšņmateriāli!E50),Lokšņmateriāli!C50,"")</f>
      </c>
      <c r="D269" s="215">
        <f>IF(ISNUMBER(Lokšņmateriāli!E50),Lokšņmateriāli!D50,"")</f>
      </c>
      <c r="E269" s="215">
        <f>IF(ISNUMBER(Lokšņmateriāli!E50),Lokšņmateriāli!E50,"")</f>
      </c>
      <c r="F269" s="215">
        <f>IF(ISNUMBER(Lokšņmateriāli!E50),Lokšņmateriāli!F50,"")</f>
      </c>
      <c r="G269" s="216">
        <f>IF(ISTEXT(Lokšņmateriāli!G50),Lokšņmateriāli!G50,"")</f>
      </c>
      <c r="H269" s="217">
        <f t="shared" si="4"/>
      </c>
    </row>
    <row r="270" spans="1:8" ht="15">
      <c r="A270" s="214">
        <f>IF(ISNUMBER(Lokšņmateriāli!E51),Lokšņmateriāli!A51,"")</f>
      </c>
      <c r="B270" s="214">
        <f>IF(ISNUMBER(Lokšņmateriāli!E51),Lokšņmateriāli!B51,"")</f>
      </c>
      <c r="C270" s="215">
        <f>IF(ISNUMBER(Lokšņmateriāli!E51),Lokšņmateriāli!C51,"")</f>
      </c>
      <c r="D270" s="215">
        <f>IF(ISNUMBER(Lokšņmateriāli!E51),Lokšņmateriāli!D51,"")</f>
      </c>
      <c r="E270" s="215">
        <f>IF(ISNUMBER(Lokšņmateriāli!E51),Lokšņmateriāli!E51,"")</f>
      </c>
      <c r="F270" s="215">
        <f>IF(ISNUMBER(Lokšņmateriāli!E51),Lokšņmateriāli!F51,"")</f>
      </c>
      <c r="G270" s="216">
        <f>IF(ISTEXT(Lokšņmateriāli!G51),Lokšņmateriāli!G51,"")</f>
      </c>
      <c r="H270" s="217">
        <f t="shared" si="4"/>
      </c>
    </row>
    <row r="271" spans="1:8" ht="15">
      <c r="A271" s="214">
        <f>IF(ISNUMBER(Lokšņmateriāli!E52),Lokšņmateriāli!A52,"")</f>
      </c>
      <c r="B271" s="214">
        <f>IF(ISNUMBER(Lokšņmateriāli!E52),Lokšņmateriāli!B52,"")</f>
      </c>
      <c r="C271" s="215">
        <f>IF(ISNUMBER(Lokšņmateriāli!E52),Lokšņmateriāli!C52,"")</f>
      </c>
      <c r="D271" s="215">
        <f>IF(ISNUMBER(Lokšņmateriāli!E52),Lokšņmateriāli!D52,"")</f>
      </c>
      <c r="E271" s="215">
        <f>IF(ISNUMBER(Lokšņmateriāli!E52),Lokšņmateriāli!E52,"")</f>
      </c>
      <c r="F271" s="215">
        <f>IF(ISNUMBER(Lokšņmateriāli!E52),Lokšņmateriāli!F52,"")</f>
      </c>
      <c r="G271" s="216">
        <f>IF(ISTEXT(Lokšņmateriāli!G52),Lokšņmateriāli!G52,"")</f>
      </c>
      <c r="H271" s="217">
        <f t="shared" si="4"/>
      </c>
    </row>
    <row r="272" spans="1:8" ht="15">
      <c r="A272" s="214">
        <f>IF(ISNUMBER(Lokšņmateriāli!E53),Lokšņmateriāli!A53,"")</f>
      </c>
      <c r="B272" s="214">
        <f>IF(ISNUMBER(Lokšņmateriāli!E53),Lokšņmateriāli!B53,"")</f>
      </c>
      <c r="C272" s="215">
        <f>IF(ISNUMBER(Lokšņmateriāli!E53),Lokšņmateriāli!C53,"")</f>
      </c>
      <c r="D272" s="215">
        <f>IF(ISNUMBER(Lokšņmateriāli!E53),Lokšņmateriāli!D53,"")</f>
      </c>
      <c r="E272" s="215">
        <f>IF(ISNUMBER(Lokšņmateriāli!E53),Lokšņmateriāli!E53,"")</f>
      </c>
      <c r="F272" s="215">
        <f>IF(ISNUMBER(Lokšņmateriāli!E53),Lokšņmateriāli!F53,"")</f>
      </c>
      <c r="G272" s="216">
        <f>IF(ISTEXT(Lokšņmateriāli!G53),Lokšņmateriāli!G53,"")</f>
      </c>
      <c r="H272" s="217">
        <f t="shared" si="4"/>
      </c>
    </row>
    <row r="273" spans="1:8" ht="15">
      <c r="A273" s="214">
        <f>IF(ISNUMBER(Lokšņmateriāli!E54),Lokšņmateriāli!A54,"")</f>
      </c>
      <c r="B273" s="214">
        <f>IF(ISNUMBER(Lokšņmateriāli!E54),Lokšņmateriāli!B54,"")</f>
      </c>
      <c r="C273" s="215">
        <f>IF(ISNUMBER(Lokšņmateriāli!E54),Lokšņmateriāli!C54,"")</f>
      </c>
      <c r="D273" s="215">
        <f>IF(ISNUMBER(Lokšņmateriāli!E54),Lokšņmateriāli!D54,"")</f>
      </c>
      <c r="E273" s="215">
        <f>IF(ISNUMBER(Lokšņmateriāli!E54),Lokšņmateriāli!E54,"")</f>
      </c>
      <c r="F273" s="215">
        <f>IF(ISNUMBER(Lokšņmateriāli!E54),Lokšņmateriāli!F54,"")</f>
      </c>
      <c r="G273" s="216">
        <f>IF(ISTEXT(Lokšņmateriāli!G54),Lokšņmateriāli!G54,"")</f>
      </c>
      <c r="H273" s="217">
        <f t="shared" si="4"/>
      </c>
    </row>
    <row r="274" spans="1:8" ht="15">
      <c r="A274" s="214">
        <f>IF(ISNUMBER(Lokšņmateriāli!E55),Lokšņmateriāli!A55,"")</f>
      </c>
      <c r="B274" s="214">
        <f>IF(ISNUMBER(Lokšņmateriāli!E55),Lokšņmateriāli!B55,"")</f>
      </c>
      <c r="C274" s="215">
        <f>IF(ISNUMBER(Lokšņmateriāli!E55),Lokšņmateriāli!C55,"")</f>
      </c>
      <c r="D274" s="215">
        <f>IF(ISNUMBER(Lokšņmateriāli!E55),Lokšņmateriāli!D55,"")</f>
      </c>
      <c r="E274" s="215">
        <f>IF(ISNUMBER(Lokšņmateriāli!E55),Lokšņmateriāli!E55,"")</f>
      </c>
      <c r="F274" s="215">
        <f>IF(ISNUMBER(Lokšņmateriāli!E55),Lokšņmateriāli!F55,"")</f>
      </c>
      <c r="G274" s="216">
        <f>IF(ISTEXT(Lokšņmateriāli!G55),Lokšņmateriāli!G55,"")</f>
      </c>
      <c r="H274" s="217">
        <f t="shared" si="4"/>
      </c>
    </row>
    <row r="275" spans="1:8" ht="15">
      <c r="A275" s="214">
        <f>IF(ISNUMBER(Lokšņmateriāli!E56),Lokšņmateriāli!A56,"")</f>
      </c>
      <c r="B275" s="214">
        <f>IF(ISNUMBER(Lokšņmateriāli!E56),Lokšņmateriāli!B56,"")</f>
      </c>
      <c r="C275" s="215">
        <f>IF(ISNUMBER(Lokšņmateriāli!E56),Lokšņmateriāli!C56,"")</f>
      </c>
      <c r="D275" s="215">
        <f>IF(ISNUMBER(Lokšņmateriāli!E56),Lokšņmateriāli!D56,"")</f>
      </c>
      <c r="E275" s="215">
        <f>IF(ISNUMBER(Lokšņmateriāli!E56),Lokšņmateriāli!E56,"")</f>
      </c>
      <c r="F275" s="215">
        <f>IF(ISNUMBER(Lokšņmateriāli!E56),Lokšņmateriāli!F56,"")</f>
      </c>
      <c r="G275" s="216">
        <f>IF(ISTEXT(Lokšņmateriāli!G56),Lokšņmateriāli!G56,"")</f>
      </c>
      <c r="H275" s="217">
        <f t="shared" si="4"/>
      </c>
    </row>
    <row r="276" spans="1:8" ht="15">
      <c r="A276" s="214">
        <f>IF(ISNUMBER(Lokšņmateriāli!E57),Lokšņmateriāli!A57,"")</f>
      </c>
      <c r="B276" s="214">
        <f>IF(ISNUMBER(Lokšņmateriāli!E57),Lokšņmateriāli!B57,"")</f>
      </c>
      <c r="C276" s="215">
        <f>IF(ISNUMBER(Lokšņmateriāli!E57),Lokšņmateriāli!C57,"")</f>
      </c>
      <c r="D276" s="215">
        <f>IF(ISNUMBER(Lokšņmateriāli!E57),Lokšņmateriāli!D57,"")</f>
      </c>
      <c r="E276" s="215">
        <f>IF(ISNUMBER(Lokšņmateriāli!E57),Lokšņmateriāli!E57,"")</f>
      </c>
      <c r="F276" s="215">
        <f>IF(ISNUMBER(Lokšņmateriāli!E57),Lokšņmateriāli!F57,"")</f>
      </c>
      <c r="G276" s="216">
        <f>IF(ISTEXT(Lokšņmateriāli!G57),Lokšņmateriāli!G57,"")</f>
      </c>
      <c r="H276" s="217">
        <f t="shared" si="4"/>
      </c>
    </row>
    <row r="277" spans="1:8" ht="15">
      <c r="A277" s="214">
        <f>IF(ISNUMBER(Lokšņmateriāli!E58),Lokšņmateriāli!A58,"")</f>
      </c>
      <c r="B277" s="214">
        <f>IF(ISNUMBER(Lokšņmateriāli!E58),Lokšņmateriāli!B58,"")</f>
      </c>
      <c r="C277" s="215">
        <f>IF(ISNUMBER(Lokšņmateriāli!E58),Lokšņmateriāli!C58,"")</f>
      </c>
      <c r="D277" s="215">
        <f>IF(ISNUMBER(Lokšņmateriāli!E58),Lokšņmateriāli!D58,"")</f>
      </c>
      <c r="E277" s="215">
        <f>IF(ISNUMBER(Lokšņmateriāli!E58),Lokšņmateriāli!E58,"")</f>
      </c>
      <c r="F277" s="215">
        <f>IF(ISNUMBER(Lokšņmateriāli!E58),Lokšņmateriāli!F58,"")</f>
      </c>
      <c r="G277" s="216">
        <f>IF(ISTEXT(Lokšņmateriāli!G58),Lokšņmateriāli!G58,"")</f>
      </c>
      <c r="H277" s="217">
        <f t="shared" si="4"/>
      </c>
    </row>
    <row r="278" spans="1:8" ht="15">
      <c r="A278" s="214">
        <f>IF(ISNUMBER(Lokšņmateriāli!E59),Lokšņmateriāli!A59,"")</f>
      </c>
      <c r="B278" s="214">
        <f>IF(ISNUMBER(Lokšņmateriāli!E59),Lokšņmateriāli!B59,"")</f>
      </c>
      <c r="C278" s="215">
        <f>IF(ISNUMBER(Lokšņmateriāli!E59),Lokšņmateriāli!C59,"")</f>
      </c>
      <c r="D278" s="215">
        <f>IF(ISNUMBER(Lokšņmateriāli!E59),Lokšņmateriāli!D59,"")</f>
      </c>
      <c r="E278" s="215">
        <f>IF(ISNUMBER(Lokšņmateriāli!E59),Lokšņmateriāli!E59,"")</f>
      </c>
      <c r="F278" s="215">
        <f>IF(ISNUMBER(Lokšņmateriāli!E59),Lokšņmateriāli!F59,"")</f>
      </c>
      <c r="G278" s="216">
        <f>IF(ISTEXT(Lokšņmateriāli!G59),Lokšņmateriāli!G59,"")</f>
      </c>
      <c r="H278" s="217">
        <f t="shared" si="4"/>
      </c>
    </row>
    <row r="279" spans="1:8" ht="15">
      <c r="A279" s="214">
        <f>IF(ISNUMBER(Lokšņmateriāli!E60),Lokšņmateriāli!A60,"")</f>
      </c>
      <c r="B279" s="214">
        <f>IF(ISNUMBER(Lokšņmateriāli!E60),Lokšņmateriāli!B60,"")</f>
      </c>
      <c r="C279" s="215">
        <f>IF(ISNUMBER(Lokšņmateriāli!E60),Lokšņmateriāli!C60,"")</f>
      </c>
      <c r="D279" s="215">
        <f>IF(ISNUMBER(Lokšņmateriāli!E60),Lokšņmateriāli!D60,"")</f>
      </c>
      <c r="E279" s="215">
        <f>IF(ISNUMBER(Lokšņmateriāli!E60),Lokšņmateriāli!E60,"")</f>
      </c>
      <c r="F279" s="215">
        <f>IF(ISNUMBER(Lokšņmateriāli!E60),Lokšņmateriāli!F60,"")</f>
      </c>
      <c r="G279" s="216">
        <f>IF(ISTEXT(Lokšņmateriāli!G60),Lokšņmateriāli!G60,"")</f>
      </c>
      <c r="H279" s="217">
        <f t="shared" si="4"/>
      </c>
    </row>
    <row r="280" spans="1:8" ht="15">
      <c r="A280" s="214">
        <f>IF(ISNUMBER(Lokšņmateriāli!E61),Lokšņmateriāli!A61,"")</f>
      </c>
      <c r="B280" s="214">
        <f>IF(ISNUMBER(Lokšņmateriāli!E61),Lokšņmateriāli!B61,"")</f>
      </c>
      <c r="C280" s="215">
        <f>IF(ISNUMBER(Lokšņmateriāli!E61),Lokšņmateriāli!C61,"")</f>
      </c>
      <c r="D280" s="215">
        <f>IF(ISNUMBER(Lokšņmateriāli!E61),Lokšņmateriāli!D61,"")</f>
      </c>
      <c r="E280" s="215">
        <f>IF(ISNUMBER(Lokšņmateriāli!E61),Lokšņmateriāli!E61,"")</f>
      </c>
      <c r="F280" s="215">
        <f>IF(ISNUMBER(Lokšņmateriāli!E61),Lokšņmateriāli!F61,"")</f>
      </c>
      <c r="G280" s="216">
        <f>IF(ISTEXT(Lokšņmateriāli!G61),Lokšņmateriāli!G61,"")</f>
      </c>
      <c r="H280" s="217">
        <f t="shared" si="4"/>
      </c>
    </row>
    <row r="281" spans="1:8" ht="15">
      <c r="A281" s="214">
        <f>IF(ISNUMBER(Lokšņmateriāli!E62),Lokšņmateriāli!A62,"")</f>
      </c>
      <c r="B281" s="214">
        <f>IF(ISNUMBER(Lokšņmateriāli!E62),Lokšņmateriāli!B62,"")</f>
      </c>
      <c r="C281" s="215">
        <f>IF(ISNUMBER(Lokšņmateriāli!E62),Lokšņmateriāli!C62,"")</f>
      </c>
      <c r="D281" s="215">
        <f>IF(ISNUMBER(Lokšņmateriāli!E62),Lokšņmateriāli!D62,"")</f>
      </c>
      <c r="E281" s="215">
        <f>IF(ISNUMBER(Lokšņmateriāli!E62),Lokšņmateriāli!E62,"")</f>
      </c>
      <c r="F281" s="215">
        <f>IF(ISNUMBER(Lokšņmateriāli!E62),Lokšņmateriāli!F62,"")</f>
      </c>
      <c r="G281" s="216">
        <f>IF(ISTEXT(Lokšņmateriāli!G62),Lokšņmateriāli!G62,"")</f>
      </c>
      <c r="H281" s="217">
        <f t="shared" si="4"/>
      </c>
    </row>
    <row r="282" spans="1:8" ht="15">
      <c r="A282" s="214">
        <f>IF(ISNUMBER(Lokšņmateriāli!E63),Lokšņmateriāli!A63,"")</f>
      </c>
      <c r="B282" s="214">
        <f>IF(ISNUMBER(Lokšņmateriāli!E63),Lokšņmateriāli!B63,"")</f>
      </c>
      <c r="C282" s="215">
        <f>IF(ISNUMBER(Lokšņmateriāli!E63),Lokšņmateriāli!C63,"")</f>
      </c>
      <c r="D282" s="215">
        <f>IF(ISNUMBER(Lokšņmateriāli!E63),Lokšņmateriāli!D63,"")</f>
      </c>
      <c r="E282" s="215">
        <f>IF(ISNUMBER(Lokšņmateriāli!E63),Lokšņmateriāli!E63,"")</f>
      </c>
      <c r="F282" s="215">
        <f>IF(ISNUMBER(Lokšņmateriāli!E63),Lokšņmateriāli!F63,"")</f>
      </c>
      <c r="G282" s="216">
        <f>IF(ISTEXT(Lokšņmateriāli!G63),Lokšņmateriāli!G63,"")</f>
      </c>
      <c r="H282" s="217">
        <f t="shared" si="4"/>
      </c>
    </row>
    <row r="283" spans="1:8" ht="15">
      <c r="A283" s="214">
        <f>IF(ISNUMBER(Lokšņmateriāli!E64),Lokšņmateriāli!A64,"")</f>
      </c>
      <c r="B283" s="214">
        <f>IF(ISNUMBER(Lokšņmateriāli!E64),Lokšņmateriāli!B64,"")</f>
      </c>
      <c r="C283" s="215">
        <f>IF(ISNUMBER(Lokšņmateriāli!E64),Lokšņmateriāli!C64,"")</f>
      </c>
      <c r="D283" s="215">
        <f>IF(ISNUMBER(Lokšņmateriāli!E64),Lokšņmateriāli!D64,"")</f>
      </c>
      <c r="E283" s="215">
        <f>IF(ISNUMBER(Lokšņmateriāli!E64),Lokšņmateriāli!E64,"")</f>
      </c>
      <c r="F283" s="215">
        <f>IF(ISNUMBER(Lokšņmateriāli!E64),Lokšņmateriāli!F64,"")</f>
      </c>
      <c r="G283" s="216">
        <f>IF(ISTEXT(Lokšņmateriāli!G64),Lokšņmateriāli!G64,"")</f>
      </c>
      <c r="H283" s="217">
        <f t="shared" si="4"/>
      </c>
    </row>
    <row r="284" spans="1:8" ht="15">
      <c r="A284" s="214">
        <f>IF(ISNUMBER(Lokšņmateriāli!E65),Lokšņmateriāli!A65,"")</f>
      </c>
      <c r="B284" s="214">
        <f>IF(ISNUMBER(Lokšņmateriāli!E65),Lokšņmateriāli!B65,"")</f>
      </c>
      <c r="C284" s="215">
        <f>IF(ISNUMBER(Lokšņmateriāli!E65),Lokšņmateriāli!C65,"")</f>
      </c>
      <c r="D284" s="215">
        <f>IF(ISNUMBER(Lokšņmateriāli!E65),Lokšņmateriāli!D65,"")</f>
      </c>
      <c r="E284" s="215">
        <f>IF(ISNUMBER(Lokšņmateriāli!E65),Lokšņmateriāli!E65,"")</f>
      </c>
      <c r="F284" s="215">
        <f>IF(ISNUMBER(Lokšņmateriāli!E65),Lokšņmateriāli!F65,"")</f>
      </c>
      <c r="G284" s="216">
        <f>IF(ISTEXT(Lokšņmateriāli!G65),Lokšņmateriāli!G65,"")</f>
      </c>
      <c r="H284" s="217">
        <f t="shared" si="4"/>
      </c>
    </row>
    <row r="285" spans="1:8" ht="15">
      <c r="A285" s="214">
        <f>IF(ISNUMBER(Lokšņmateriāli!E66),Lokšņmateriāli!A66,"")</f>
      </c>
      <c r="B285" s="214">
        <f>IF(ISNUMBER(Lokšņmateriāli!E66),Lokšņmateriāli!B66,"")</f>
      </c>
      <c r="C285" s="215">
        <f>IF(ISNUMBER(Lokšņmateriāli!E66),Lokšņmateriāli!C66,"")</f>
      </c>
      <c r="D285" s="215">
        <f>IF(ISNUMBER(Lokšņmateriāli!E66),Lokšņmateriāli!D66,"")</f>
      </c>
      <c r="E285" s="215">
        <f>IF(ISNUMBER(Lokšņmateriāli!E66),Lokšņmateriāli!E66,"")</f>
      </c>
      <c r="F285" s="215">
        <f>IF(ISNUMBER(Lokšņmateriāli!E66),Lokšņmateriāli!F66,"")</f>
      </c>
      <c r="G285" s="216">
        <f>IF(ISTEXT(Lokšņmateriāli!G66),Lokšņmateriāli!G66,"")</f>
      </c>
      <c r="H285" s="217">
        <f t="shared" si="4"/>
      </c>
    </row>
    <row r="286" spans="1:8" ht="15">
      <c r="A286" s="214"/>
      <c r="B286" s="214"/>
      <c r="C286" s="215"/>
      <c r="D286" s="215"/>
      <c r="E286" s="215"/>
      <c r="F286" s="215"/>
      <c r="G286" s="216"/>
      <c r="H286" s="218"/>
    </row>
    <row r="287" spans="1:8" ht="15">
      <c r="A287" s="214">
        <f>IF(ISNUMBER(Siltumizolācija!E3),Siltumizolācija!A3,"")</f>
      </c>
      <c r="B287" s="214">
        <f>IF(ISNUMBER(Siltumizolācija!E3),Siltumizolācija!B3,"")</f>
      </c>
      <c r="C287" s="215">
        <f>IF(ISNUMBER(Siltumizolācija!E3),Siltumizolācija!C3,"")</f>
      </c>
      <c r="D287" s="215">
        <f>IF(ISNUMBER(Siltumizolācija!E3),Siltumizolācija!D3,"")</f>
      </c>
      <c r="E287" s="215">
        <f>IF(ISNUMBER(Siltumizolācija!E3),Siltumizolācija!E3,"")</f>
      </c>
      <c r="F287" s="215">
        <f>IF(ISNUMBER(Siltumizolācija!E3),Siltumizolācija!F3,"")</f>
      </c>
      <c r="G287" s="216">
        <f>IF(ISTEXT(Siltumizolācija!E3),Siltumizolācija!G3,"")</f>
      </c>
      <c r="H287" s="217">
        <f aca="true" t="shared" si="5" ref="H287:H350">IF(ISNUMBER(E287),"yes","")</f>
      </c>
    </row>
    <row r="288" spans="1:8" ht="15">
      <c r="A288" s="214">
        <f>IF(ISNUMBER(Siltumizolācija!E4),Siltumizolācija!A4,"")</f>
      </c>
      <c r="B288" s="214">
        <f>IF(ISNUMBER(Siltumizolācija!E4),Siltumizolācija!B4,"")</f>
      </c>
      <c r="C288" s="215">
        <f>IF(ISNUMBER(Siltumizolācija!E4),Siltumizolācija!C4,"")</f>
      </c>
      <c r="D288" s="215">
        <f>IF(ISNUMBER(Siltumizolācija!E4),Siltumizolācija!D4,"")</f>
      </c>
      <c r="E288" s="215">
        <f>IF(ISNUMBER(Siltumizolācija!E4),Siltumizolācija!E4,"")</f>
      </c>
      <c r="F288" s="215">
        <f>IF(ISNUMBER(Siltumizolācija!E4),Siltumizolācija!F4,"")</f>
      </c>
      <c r="G288" s="216">
        <f>IF(ISTEXT(Siltumizolācija!G4),Siltumizolācija!G4,"")</f>
      </c>
      <c r="H288" s="217">
        <f t="shared" si="5"/>
      </c>
    </row>
    <row r="289" spans="1:8" ht="15">
      <c r="A289" s="214">
        <f>IF(ISNUMBER(Siltumizolācija!E5),Siltumizolācija!A5,"")</f>
      </c>
      <c r="B289" s="214">
        <f>IF(ISNUMBER(Siltumizolācija!E5),Siltumizolācija!B5,"")</f>
      </c>
      <c r="C289" s="215">
        <f>IF(ISNUMBER(Siltumizolācija!E5),Siltumizolācija!C5,"")</f>
      </c>
      <c r="D289" s="215">
        <f>IF(ISNUMBER(Siltumizolācija!E5),Siltumizolācija!D5,"")</f>
      </c>
      <c r="E289" s="215">
        <f>IF(ISNUMBER(Siltumizolācija!E5),Siltumizolācija!E5,"")</f>
      </c>
      <c r="F289" s="215">
        <f>IF(ISNUMBER(Siltumizolācija!E5),Siltumizolācija!F5,"")</f>
      </c>
      <c r="G289" s="216">
        <f>IF(ISTEXT(Siltumizolācija!G5),Siltumizolācija!G5,"")</f>
      </c>
      <c r="H289" s="217">
        <f t="shared" si="5"/>
      </c>
    </row>
    <row r="290" spans="1:8" ht="15">
      <c r="A290" s="214">
        <f>IF(ISNUMBER(Siltumizolācija!E6),Siltumizolācija!A6,"")</f>
      </c>
      <c r="B290" s="214">
        <f>IF(ISNUMBER(Siltumizolācija!E6),Siltumizolācija!B6,"")</f>
      </c>
      <c r="C290" s="215">
        <f>IF(ISNUMBER(Siltumizolācija!E6),Siltumizolācija!C6,"")</f>
      </c>
      <c r="D290" s="215">
        <f>IF(ISNUMBER(Siltumizolācija!E6),Siltumizolācija!D6,"")</f>
      </c>
      <c r="E290" s="215">
        <f>IF(ISNUMBER(Siltumizolācija!E6),Siltumizolācija!E6,"")</f>
      </c>
      <c r="F290" s="215">
        <f>IF(ISNUMBER(Siltumizolācija!E6),Siltumizolācija!F6,"")</f>
      </c>
      <c r="G290" s="216">
        <f>IF(ISTEXT(Siltumizolācija!G6),Siltumizolācija!G6,"")</f>
      </c>
      <c r="H290" s="217">
        <f t="shared" si="5"/>
      </c>
    </row>
    <row r="291" spans="1:8" ht="15">
      <c r="A291" s="214">
        <f>IF(ISNUMBER(Siltumizolācija!E7),Siltumizolācija!A7,"")</f>
      </c>
      <c r="B291" s="214">
        <f>IF(ISNUMBER(Siltumizolācija!E7),Siltumizolācija!B7,"")</f>
      </c>
      <c r="C291" s="215">
        <f>IF(ISNUMBER(Siltumizolācija!E7),Siltumizolācija!C7,"")</f>
      </c>
      <c r="D291" s="215">
        <f>IF(ISNUMBER(Siltumizolācija!E7),Siltumizolācija!D7,"")</f>
      </c>
      <c r="E291" s="215">
        <f>IF(ISNUMBER(Siltumizolācija!E7),Siltumizolācija!E7,"")</f>
      </c>
      <c r="F291" s="215">
        <f>IF(ISNUMBER(Siltumizolācija!E7),Siltumizolācija!F7,"")</f>
      </c>
      <c r="G291" s="216">
        <f>IF(ISTEXT(Siltumizolācija!G7),Siltumizolācija!G7,"")</f>
      </c>
      <c r="H291" s="217">
        <f t="shared" si="5"/>
      </c>
    </row>
    <row r="292" spans="1:8" ht="15">
      <c r="A292" s="214">
        <f>IF(ISNUMBER(Siltumizolācija!E8),Siltumizolācija!A8,"")</f>
      </c>
      <c r="B292" s="214">
        <f>IF(ISNUMBER(Siltumizolācija!E8),Siltumizolācija!B8,"")</f>
      </c>
      <c r="C292" s="215">
        <f>IF(ISNUMBER(Siltumizolācija!E8),Siltumizolācija!C8,"")</f>
      </c>
      <c r="D292" s="215">
        <f>IF(ISNUMBER(Siltumizolācija!E8),Siltumizolācija!D8,"")</f>
      </c>
      <c r="E292" s="215">
        <f>IF(ISNUMBER(Siltumizolācija!E8),Siltumizolācija!E8,"")</f>
      </c>
      <c r="F292" s="215">
        <f>IF(ISNUMBER(Siltumizolācija!E8),Siltumizolācija!F8,"")</f>
      </c>
      <c r="G292" s="216">
        <f>IF(ISTEXT(Siltumizolācija!G8),Siltumizolācija!G8,"")</f>
      </c>
      <c r="H292" s="217">
        <f t="shared" si="5"/>
      </c>
    </row>
    <row r="293" spans="1:8" ht="15">
      <c r="A293" s="214">
        <f>IF(ISNUMBER(Siltumizolācija!E9),Siltumizolācija!A9,"")</f>
      </c>
      <c r="B293" s="214">
        <f>IF(ISNUMBER(Siltumizolācija!E9),Siltumizolācija!B9,"")</f>
      </c>
      <c r="C293" s="215">
        <f>IF(ISNUMBER(Siltumizolācija!E9),Siltumizolācija!C9,"")</f>
      </c>
      <c r="D293" s="215">
        <f>IF(ISNUMBER(Siltumizolācija!E9),Siltumizolācija!D9,"")</f>
      </c>
      <c r="E293" s="215">
        <f>IF(ISNUMBER(Siltumizolācija!E9),Siltumizolācija!E9,"")</f>
      </c>
      <c r="F293" s="215">
        <f>IF(ISNUMBER(Siltumizolācija!E9),Siltumizolācija!F9,"")</f>
      </c>
      <c r="G293" s="216">
        <f>IF(ISTEXT(Siltumizolācija!G9),Siltumizolācija!G9,"")</f>
      </c>
      <c r="H293" s="217">
        <f t="shared" si="5"/>
      </c>
    </row>
    <row r="294" spans="1:8" ht="15">
      <c r="A294" s="214">
        <f>IF(ISNUMBER(Siltumizolācija!E10),Siltumizolācija!A10,"")</f>
      </c>
      <c r="B294" s="214">
        <f>IF(ISNUMBER(Siltumizolācija!E10),Siltumizolācija!B10,"")</f>
      </c>
      <c r="C294" s="215">
        <f>IF(ISNUMBER(Siltumizolācija!E10),Siltumizolācija!C10,"")</f>
      </c>
      <c r="D294" s="215">
        <f>IF(ISNUMBER(Siltumizolācija!E10),Siltumizolācija!D10,"")</f>
      </c>
      <c r="E294" s="215">
        <f>IF(ISNUMBER(Siltumizolācija!E10),Siltumizolācija!E10,"")</f>
      </c>
      <c r="F294" s="215">
        <f>IF(ISNUMBER(Siltumizolācija!E10),Siltumizolācija!F10,"")</f>
      </c>
      <c r="G294" s="216">
        <f>IF(ISTEXT(Siltumizolācija!G10),Siltumizolācija!G10,"")</f>
      </c>
      <c r="H294" s="217">
        <f t="shared" si="5"/>
      </c>
    </row>
    <row r="295" spans="1:8" ht="15">
      <c r="A295" s="214">
        <f>IF(ISNUMBER(Siltumizolācija!E11),Siltumizolācija!A11,"")</f>
      </c>
      <c r="B295" s="214">
        <f>IF(ISNUMBER(Siltumizolācija!E11),Siltumizolācija!B11,"")</f>
      </c>
      <c r="C295" s="215">
        <f>IF(ISNUMBER(Siltumizolācija!E11),Siltumizolācija!C11,"")</f>
      </c>
      <c r="D295" s="215">
        <f>IF(ISNUMBER(Siltumizolācija!E11),Siltumizolācija!D11,"")</f>
      </c>
      <c r="E295" s="215">
        <f>IF(ISNUMBER(Siltumizolācija!E11),Siltumizolācija!E11,"")</f>
      </c>
      <c r="F295" s="215">
        <f>IF(ISNUMBER(Siltumizolācija!E11),Siltumizolācija!F11,"")</f>
      </c>
      <c r="G295" s="216">
        <f>IF(ISTEXT(Siltumizolācija!G11),Siltumizolācija!G11,"")</f>
      </c>
      <c r="H295" s="217">
        <f t="shared" si="5"/>
      </c>
    </row>
    <row r="296" spans="1:8" ht="15">
      <c r="A296" s="214">
        <f>IF(ISNUMBER(Siltumizolācija!E12),Siltumizolācija!A12,"")</f>
      </c>
      <c r="B296" s="214">
        <f>IF(ISNUMBER(Siltumizolācija!E12),Siltumizolācija!B12,"")</f>
      </c>
      <c r="C296" s="215">
        <f>IF(ISNUMBER(Siltumizolācija!E12),Siltumizolācija!C12,"")</f>
      </c>
      <c r="D296" s="215">
        <f>IF(ISNUMBER(Siltumizolācija!E12),Siltumizolācija!D12,"")</f>
      </c>
      <c r="E296" s="215">
        <f>IF(ISNUMBER(Siltumizolācija!E12),Siltumizolācija!E12,"")</f>
      </c>
      <c r="F296" s="215">
        <f>IF(ISNUMBER(Siltumizolācija!E12),Siltumizolācija!F12,"")</f>
      </c>
      <c r="G296" s="216">
        <f>IF(ISTEXT(Siltumizolācija!G12),Siltumizolācija!G12,"")</f>
      </c>
      <c r="H296" s="217">
        <f t="shared" si="5"/>
      </c>
    </row>
    <row r="297" spans="1:8" ht="15">
      <c r="A297" s="214">
        <f>IF(ISNUMBER(Siltumizolācija!E13),Siltumizolācija!A13,"")</f>
      </c>
      <c r="B297" s="214">
        <f>IF(ISNUMBER(Siltumizolācija!E13),Siltumizolācija!B13,"")</f>
      </c>
      <c r="C297" s="215">
        <f>IF(ISNUMBER(Siltumizolācija!E13),Siltumizolācija!C13,"")</f>
      </c>
      <c r="D297" s="215">
        <f>IF(ISNUMBER(Siltumizolācija!E13),Siltumizolācija!D13,"")</f>
      </c>
      <c r="E297" s="215">
        <f>IF(ISNUMBER(Siltumizolācija!E13),Siltumizolācija!E13,"")</f>
      </c>
      <c r="F297" s="215">
        <f>IF(ISNUMBER(Siltumizolācija!E13),Siltumizolācija!F13,"")</f>
      </c>
      <c r="G297" s="216">
        <f>IF(ISTEXT(Siltumizolācija!G13),Siltumizolācija!G13,"")</f>
      </c>
      <c r="H297" s="217">
        <f t="shared" si="5"/>
      </c>
    </row>
    <row r="298" spans="1:8" ht="15">
      <c r="A298" s="214">
        <f>IF(ISNUMBER(Siltumizolācija!E14),Siltumizolācija!A14,"")</f>
      </c>
      <c r="B298" s="214">
        <f>IF(ISNUMBER(Siltumizolācija!E14),Siltumizolācija!B14,"")</f>
      </c>
      <c r="C298" s="215">
        <f>IF(ISNUMBER(Siltumizolācija!E14),Siltumizolācija!C14,"")</f>
      </c>
      <c r="D298" s="215">
        <f>IF(ISNUMBER(Siltumizolācija!E14),Siltumizolācija!D14,"")</f>
      </c>
      <c r="E298" s="215">
        <f>IF(ISNUMBER(Siltumizolācija!E14),Siltumizolācija!E14,"")</f>
      </c>
      <c r="F298" s="215">
        <f>IF(ISNUMBER(Siltumizolācija!E14),Siltumizolācija!F14,"")</f>
      </c>
      <c r="G298" s="216">
        <f>IF(ISTEXT(Siltumizolācija!G14),Siltumizolācija!G14,"")</f>
      </c>
      <c r="H298" s="217">
        <f t="shared" si="5"/>
      </c>
    </row>
    <row r="299" spans="1:8" ht="15">
      <c r="A299" s="214">
        <f>IF(ISNUMBER(Siltumizolācija!E15),Siltumizolācija!A15,"")</f>
      </c>
      <c r="B299" s="214">
        <f>IF(ISNUMBER(Siltumizolācija!E15),Siltumizolācija!B15,"")</f>
      </c>
      <c r="C299" s="215">
        <f>IF(ISNUMBER(Siltumizolācija!E15),Siltumizolācija!C15,"")</f>
      </c>
      <c r="D299" s="215">
        <f>IF(ISNUMBER(Siltumizolācija!E15),Siltumizolācija!D15,"")</f>
      </c>
      <c r="E299" s="215">
        <f>IF(ISNUMBER(Siltumizolācija!E15),Siltumizolācija!E15,"")</f>
      </c>
      <c r="F299" s="215">
        <f>IF(ISNUMBER(Siltumizolācija!E15),Siltumizolācija!F15,"")</f>
      </c>
      <c r="G299" s="216">
        <f>IF(ISTEXT(Siltumizolācija!G15),Siltumizolācija!G15,"")</f>
      </c>
      <c r="H299" s="217">
        <f t="shared" si="5"/>
      </c>
    </row>
    <row r="300" spans="1:8" ht="15">
      <c r="A300" s="214">
        <f>IF(ISNUMBER(Siltumizolācija!E16),Siltumizolācija!A16,"")</f>
      </c>
      <c r="B300" s="214">
        <f>IF(ISNUMBER(Siltumizolācija!E16),Siltumizolācija!B16,"")</f>
      </c>
      <c r="C300" s="215">
        <f>IF(ISNUMBER(Siltumizolācija!E16),Siltumizolācija!C16,"")</f>
      </c>
      <c r="D300" s="215">
        <f>IF(ISNUMBER(Siltumizolācija!E16),Siltumizolācija!D16,"")</f>
      </c>
      <c r="E300" s="215">
        <f>IF(ISNUMBER(Siltumizolācija!E16),Siltumizolācija!E16,"")</f>
      </c>
      <c r="F300" s="215">
        <f>IF(ISNUMBER(Siltumizolācija!E16),Siltumizolācija!F16,"")</f>
      </c>
      <c r="G300" s="216">
        <f>IF(ISTEXT(Siltumizolācija!G16),Siltumizolācija!G16,"")</f>
      </c>
      <c r="H300" s="217">
        <f t="shared" si="5"/>
      </c>
    </row>
    <row r="301" spans="1:8" ht="15">
      <c r="A301" s="214">
        <f>IF(ISNUMBER(Siltumizolācija!E17),Siltumizolācija!A17,"")</f>
      </c>
      <c r="B301" s="214">
        <f>IF(ISNUMBER(Siltumizolācija!E17),Siltumizolācija!B17,"")</f>
      </c>
      <c r="C301" s="215">
        <f>IF(ISNUMBER(Siltumizolācija!E17),Siltumizolācija!C17,"")</f>
      </c>
      <c r="D301" s="215">
        <f>IF(ISNUMBER(Siltumizolācija!E17),Siltumizolācija!D17,"")</f>
      </c>
      <c r="E301" s="215">
        <f>IF(ISNUMBER(Siltumizolācija!E17),Siltumizolācija!E17,"")</f>
      </c>
      <c r="F301" s="215">
        <f>IF(ISNUMBER(Siltumizolācija!E17),Siltumizolācija!F17,"")</f>
      </c>
      <c r="G301" s="216">
        <f>IF(ISTEXT(Siltumizolācija!G17),Siltumizolācija!G17,"")</f>
      </c>
      <c r="H301" s="217">
        <f t="shared" si="5"/>
      </c>
    </row>
    <row r="302" spans="1:8" ht="15">
      <c r="A302" s="214">
        <f>IF(ISNUMBER(Siltumizolācija!E18),Siltumizolācija!A18,"")</f>
      </c>
      <c r="B302" s="214">
        <f>IF(ISNUMBER(Siltumizolācija!E18),Siltumizolācija!B18,"")</f>
      </c>
      <c r="C302" s="215">
        <f>IF(ISNUMBER(Siltumizolācija!E18),Siltumizolācija!C18,"")</f>
      </c>
      <c r="D302" s="215">
        <f>IF(ISNUMBER(Siltumizolācija!E18),Siltumizolācija!D18,"")</f>
      </c>
      <c r="E302" s="215">
        <f>IF(ISNUMBER(Siltumizolācija!E18),Siltumizolācija!E18,"")</f>
      </c>
      <c r="F302" s="215">
        <f>IF(ISNUMBER(Siltumizolācija!E18),Siltumizolācija!F18,"")</f>
      </c>
      <c r="G302" s="216">
        <f>IF(ISTEXT(Siltumizolācija!G18),Siltumizolācija!G18,"")</f>
      </c>
      <c r="H302" s="217">
        <f t="shared" si="5"/>
      </c>
    </row>
    <row r="303" spans="1:8" ht="15">
      <c r="A303" s="214">
        <f>IF(ISNUMBER(Siltumizolācija!E19),Siltumizolācija!A19,"")</f>
      </c>
      <c r="B303" s="214">
        <f>IF(ISNUMBER(Siltumizolācija!E19),Siltumizolācija!B19,"")</f>
      </c>
      <c r="C303" s="215">
        <f>IF(ISNUMBER(Siltumizolācija!E19),Siltumizolācija!C19,"")</f>
      </c>
      <c r="D303" s="215">
        <f>IF(ISNUMBER(Siltumizolācija!E19),Siltumizolācija!D19,"")</f>
      </c>
      <c r="E303" s="215">
        <f>IF(ISNUMBER(Siltumizolācija!E19),Siltumizolācija!E19,"")</f>
      </c>
      <c r="F303" s="215">
        <f>IF(ISNUMBER(Siltumizolācija!E19),Siltumizolācija!F19,"")</f>
      </c>
      <c r="G303" s="216">
        <f>IF(ISTEXT(Siltumizolācija!G19),Siltumizolācija!G19,"")</f>
      </c>
      <c r="H303" s="217">
        <f t="shared" si="5"/>
      </c>
    </row>
    <row r="304" spans="1:8" ht="15">
      <c r="A304" s="214">
        <f>IF(ISNUMBER(Siltumizolācija!E20),Siltumizolācija!A20,"")</f>
      </c>
      <c r="B304" s="214">
        <f>IF(ISNUMBER(Siltumizolācija!E20),Siltumizolācija!B20,"")</f>
      </c>
      <c r="C304" s="215">
        <f>IF(ISNUMBER(Siltumizolācija!E20),Siltumizolācija!C20,"")</f>
      </c>
      <c r="D304" s="215">
        <f>IF(ISNUMBER(Siltumizolācija!E20),Siltumizolācija!D20,"")</f>
      </c>
      <c r="E304" s="215">
        <f>IF(ISNUMBER(Siltumizolācija!E20),Siltumizolācija!E20,"")</f>
      </c>
      <c r="F304" s="215">
        <f>IF(ISNUMBER(Siltumizolācija!E20),Siltumizolācija!F20,"")</f>
      </c>
      <c r="G304" s="216">
        <f>IF(ISTEXT(Siltumizolācija!G20),Siltumizolācija!G20,"")</f>
      </c>
      <c r="H304" s="217">
        <f t="shared" si="5"/>
      </c>
    </row>
    <row r="305" spans="1:8" ht="15">
      <c r="A305" s="214">
        <f>IF(ISNUMBER(Siltumizolācija!E21),Siltumizolācija!A21,"")</f>
      </c>
      <c r="B305" s="214">
        <f>IF(ISNUMBER(Siltumizolācija!E21),Siltumizolācija!B21,"")</f>
      </c>
      <c r="C305" s="215">
        <f>IF(ISNUMBER(Siltumizolācija!E21),Siltumizolācija!C21,"")</f>
      </c>
      <c r="D305" s="215">
        <f>IF(ISNUMBER(Siltumizolācija!E21),Siltumizolācija!D21,"")</f>
      </c>
      <c r="E305" s="215">
        <f>IF(ISNUMBER(Siltumizolācija!E21),Siltumizolācija!E21,"")</f>
      </c>
      <c r="F305" s="215">
        <f>IF(ISNUMBER(Siltumizolācija!E21),Siltumizolācija!F21,"")</f>
      </c>
      <c r="G305" s="216">
        <f>IF(ISTEXT(Siltumizolācija!G21),Siltumizolācija!G21,"")</f>
      </c>
      <c r="H305" s="217">
        <f t="shared" si="5"/>
      </c>
    </row>
    <row r="306" spans="1:8" ht="15">
      <c r="A306" s="214">
        <f>IF(ISNUMBER(Siltumizolācija!E22),Siltumizolācija!A22,"")</f>
      </c>
      <c r="B306" s="214">
        <f>IF(ISNUMBER(Siltumizolācija!E22),Siltumizolācija!B22,"")</f>
      </c>
      <c r="C306" s="215">
        <f>IF(ISNUMBER(Siltumizolācija!E22),Siltumizolācija!C22,"")</f>
      </c>
      <c r="D306" s="215">
        <f>IF(ISNUMBER(Siltumizolācija!E22),Siltumizolācija!D22,"")</f>
      </c>
      <c r="E306" s="215">
        <f>IF(ISNUMBER(Siltumizolācija!E22),Siltumizolācija!E22,"")</f>
      </c>
      <c r="F306" s="215">
        <f>IF(ISNUMBER(Siltumizolācija!E22),Siltumizolācija!F22,"")</f>
      </c>
      <c r="G306" s="216">
        <f>IF(ISTEXT(Siltumizolācija!G22),Siltumizolācija!G22,"")</f>
      </c>
      <c r="H306" s="217">
        <f t="shared" si="5"/>
      </c>
    </row>
    <row r="307" spans="1:8" ht="15">
      <c r="A307" s="214">
        <f>IF(ISNUMBER(Siltumizolācija!E23),Siltumizolācija!A23,"")</f>
      </c>
      <c r="B307" s="214">
        <f>IF(ISNUMBER(Siltumizolācija!E23),Siltumizolācija!B23,"")</f>
      </c>
      <c r="C307" s="215">
        <f>IF(ISNUMBER(Siltumizolācija!E23),Siltumizolācija!C23,"")</f>
      </c>
      <c r="D307" s="215">
        <f>IF(ISNUMBER(Siltumizolācija!E23),Siltumizolācija!D23,"")</f>
      </c>
      <c r="E307" s="215">
        <f>IF(ISNUMBER(Siltumizolācija!E23),Siltumizolācija!E23,"")</f>
      </c>
      <c r="F307" s="215">
        <f>IF(ISNUMBER(Siltumizolācija!E23),Siltumizolācija!F23,"")</f>
      </c>
      <c r="G307" s="216">
        <f>IF(ISTEXT(Siltumizolācija!G23),Siltumizolācija!G23,"")</f>
      </c>
      <c r="H307" s="217">
        <f t="shared" si="5"/>
      </c>
    </row>
    <row r="308" spans="1:8" ht="15">
      <c r="A308" s="214">
        <f>IF(ISNUMBER(Siltumizolācija!E24),Siltumizolācija!A24,"")</f>
      </c>
      <c r="B308" s="214">
        <f>IF(ISNUMBER(Siltumizolācija!E24),Siltumizolācija!B24,"")</f>
      </c>
      <c r="C308" s="215">
        <f>IF(ISNUMBER(Siltumizolācija!E24),Siltumizolācija!C24,"")</f>
      </c>
      <c r="D308" s="215">
        <f>IF(ISNUMBER(Siltumizolācija!E24),Siltumizolācija!D24,"")</f>
      </c>
      <c r="E308" s="215">
        <f>IF(ISNUMBER(Siltumizolācija!E24),Siltumizolācija!E24,"")</f>
      </c>
      <c r="F308" s="215">
        <f>IF(ISNUMBER(Siltumizolācija!E24),Siltumizolācija!F24,"")</f>
      </c>
      <c r="G308" s="216">
        <f>IF(ISTEXT(Siltumizolācija!G24),Siltumizolācija!G24,"")</f>
      </c>
      <c r="H308" s="217">
        <f t="shared" si="5"/>
      </c>
    </row>
    <row r="309" spans="1:8" ht="15">
      <c r="A309" s="214">
        <f>IF(ISNUMBER(Siltumizolācija!E25),Siltumizolācija!A25,"")</f>
      </c>
      <c r="B309" s="214">
        <f>IF(ISNUMBER(Siltumizolācija!E25),Siltumizolācija!B25,"")</f>
      </c>
      <c r="C309" s="215">
        <f>IF(ISNUMBER(Siltumizolācija!E25),Siltumizolācija!C25,"")</f>
      </c>
      <c r="D309" s="215">
        <f>IF(ISNUMBER(Siltumizolācija!E25),Siltumizolācija!D25,"")</f>
      </c>
      <c r="E309" s="215">
        <f>IF(ISNUMBER(Siltumizolācija!E25),Siltumizolācija!E25,"")</f>
      </c>
      <c r="F309" s="215">
        <f>IF(ISNUMBER(Siltumizolācija!E25),Siltumizolācija!F25,"")</f>
      </c>
      <c r="G309" s="216">
        <f>IF(ISTEXT(Siltumizolācija!G25),Siltumizolācija!G25,"")</f>
      </c>
      <c r="H309" s="217">
        <f t="shared" si="5"/>
      </c>
    </row>
    <row r="310" spans="1:8" ht="15">
      <c r="A310" s="214">
        <f>IF(ISNUMBER(Siltumizolācija!E26),Siltumizolācija!A26,"")</f>
      </c>
      <c r="B310" s="214">
        <f>IF(ISNUMBER(Siltumizolācija!E26),Siltumizolācija!B26,"")</f>
      </c>
      <c r="C310" s="215">
        <f>IF(ISNUMBER(Siltumizolācija!E26),Siltumizolācija!C26,"")</f>
      </c>
      <c r="D310" s="215">
        <f>IF(ISNUMBER(Siltumizolācija!E26),Siltumizolācija!D26,"")</f>
      </c>
      <c r="E310" s="215">
        <f>IF(ISNUMBER(Siltumizolācija!E26),Siltumizolācija!E26,"")</f>
      </c>
      <c r="F310" s="215">
        <f>IF(ISNUMBER(Siltumizolācija!E26),Siltumizolācija!F26,"")</f>
      </c>
      <c r="G310" s="216">
        <f>IF(ISTEXT(Siltumizolācija!G26),Siltumizolācija!G26,"")</f>
      </c>
      <c r="H310" s="217">
        <f t="shared" si="5"/>
      </c>
    </row>
    <row r="311" spans="1:8" ht="15">
      <c r="A311" s="214">
        <f>IF(ISNUMBER(Siltumizolācija!E27),Siltumizolācija!A27,"")</f>
      </c>
      <c r="B311" s="214">
        <f>IF(ISNUMBER(Siltumizolācija!E27),Siltumizolācija!B27,"")</f>
      </c>
      <c r="C311" s="215">
        <f>IF(ISNUMBER(Siltumizolācija!E27),Siltumizolācija!C27,"")</f>
      </c>
      <c r="D311" s="215">
        <f>IF(ISNUMBER(Siltumizolācija!E27),Siltumizolācija!D27,"")</f>
      </c>
      <c r="E311" s="215">
        <f>IF(ISNUMBER(Siltumizolācija!E27),Siltumizolācija!E27,"")</f>
      </c>
      <c r="F311" s="215">
        <f>IF(ISNUMBER(Siltumizolācija!E27),Siltumizolācija!F27,"")</f>
      </c>
      <c r="G311" s="216">
        <f>IF(ISTEXT(Siltumizolācija!G27),Siltumizolācija!G27,"")</f>
      </c>
      <c r="H311" s="217">
        <f t="shared" si="5"/>
      </c>
    </row>
    <row r="312" spans="1:8" ht="15">
      <c r="A312" s="214">
        <f>IF(ISNUMBER(Siltumizolācija!E28),Siltumizolācija!A28,"")</f>
      </c>
      <c r="B312" s="214">
        <f>IF(ISNUMBER(Siltumizolācija!E28),Siltumizolācija!B28,"")</f>
      </c>
      <c r="C312" s="215">
        <f>IF(ISNUMBER(Siltumizolācija!E28),Siltumizolācija!C28,"")</f>
      </c>
      <c r="D312" s="215">
        <f>IF(ISNUMBER(Siltumizolācija!E28),Siltumizolācija!D28,"")</f>
      </c>
      <c r="E312" s="215">
        <f>IF(ISNUMBER(Siltumizolācija!E28),Siltumizolācija!E28,"")</f>
      </c>
      <c r="F312" s="215">
        <f>IF(ISNUMBER(Siltumizolācija!E28),Siltumizolācija!F28,"")</f>
      </c>
      <c r="G312" s="216">
        <f>IF(ISTEXT(Siltumizolācija!G28),Siltumizolācija!G28,"")</f>
      </c>
      <c r="H312" s="217">
        <f t="shared" si="5"/>
      </c>
    </row>
    <row r="313" spans="1:8" ht="15">
      <c r="A313" s="214">
        <f>IF(ISNUMBER(Siltumizolācija!E29),Siltumizolācija!A29,"")</f>
      </c>
      <c r="B313" s="214">
        <f>IF(ISNUMBER(Siltumizolācija!E29),Siltumizolācija!B29,"")</f>
      </c>
      <c r="C313" s="215">
        <f>IF(ISNUMBER(Siltumizolācija!E29),Siltumizolācija!C29,"")</f>
      </c>
      <c r="D313" s="215">
        <f>IF(ISNUMBER(Siltumizolācija!E29),Siltumizolācija!D29,"")</f>
      </c>
      <c r="E313" s="215">
        <f>IF(ISNUMBER(Siltumizolācija!E29),Siltumizolācija!E29,"")</f>
      </c>
      <c r="F313" s="215">
        <f>IF(ISNUMBER(Siltumizolācija!E29),Siltumizolācija!F29,"")</f>
      </c>
      <c r="G313" s="216">
        <f>IF(ISTEXT(Siltumizolācija!G29),Siltumizolācija!G29,"")</f>
      </c>
      <c r="H313" s="217">
        <f t="shared" si="5"/>
      </c>
    </row>
    <row r="314" spans="1:8" ht="15">
      <c r="A314" s="214">
        <f>IF(ISNUMBER(Siltumizolācija!E30),Siltumizolācija!A30,"")</f>
      </c>
      <c r="B314" s="214">
        <f>IF(ISNUMBER(Siltumizolācija!E30),Siltumizolācija!B30,"")</f>
      </c>
      <c r="C314" s="215">
        <f>IF(ISNUMBER(Siltumizolācija!E30),Siltumizolācija!C30,"")</f>
      </c>
      <c r="D314" s="215">
        <f>IF(ISNUMBER(Siltumizolācija!E30),Siltumizolācija!D30,"")</f>
      </c>
      <c r="E314" s="215">
        <f>IF(ISNUMBER(Siltumizolācija!E30),Siltumizolācija!E30,"")</f>
      </c>
      <c r="F314" s="215">
        <f>IF(ISNUMBER(Siltumizolācija!E30),Siltumizolācija!F30,"")</f>
      </c>
      <c r="G314" s="216">
        <f>IF(ISTEXT(Siltumizolācija!G30),Siltumizolācija!G30,"")</f>
      </c>
      <c r="H314" s="217">
        <f t="shared" si="5"/>
      </c>
    </row>
    <row r="315" spans="1:8" ht="15">
      <c r="A315" s="214">
        <f>IF(ISNUMBER(Siltumizolācija!E31),Siltumizolācija!A31,"")</f>
      </c>
      <c r="B315" s="214">
        <f>IF(ISNUMBER(Siltumizolācija!E31),Siltumizolācija!B31,"")</f>
      </c>
      <c r="C315" s="215">
        <f>IF(ISNUMBER(Siltumizolācija!E31),Siltumizolācija!C31,"")</f>
      </c>
      <c r="D315" s="215">
        <f>IF(ISNUMBER(Siltumizolācija!E31),Siltumizolācija!D31,"")</f>
      </c>
      <c r="E315" s="215">
        <f>IF(ISNUMBER(Siltumizolācija!E31),Siltumizolācija!E31,"")</f>
      </c>
      <c r="F315" s="215">
        <f>IF(ISNUMBER(Siltumizolācija!E31),Siltumizolācija!F31,"")</f>
      </c>
      <c r="G315" s="216">
        <f>IF(ISTEXT(Siltumizolācija!G31),Siltumizolācija!G31,"")</f>
      </c>
      <c r="H315" s="217">
        <f t="shared" si="5"/>
      </c>
    </row>
    <row r="316" spans="1:8" ht="15">
      <c r="A316" s="214">
        <f>IF(ISNUMBER(Siltumizolācija!E32),Siltumizolācija!A32,"")</f>
      </c>
      <c r="B316" s="214">
        <f>IF(ISNUMBER(Siltumizolācija!E32),Siltumizolācija!B32,"")</f>
      </c>
      <c r="C316" s="215">
        <f>IF(ISNUMBER(Siltumizolācija!E32),Siltumizolācija!C32,"")</f>
      </c>
      <c r="D316" s="215">
        <f>IF(ISNUMBER(Siltumizolācija!E32),Siltumizolācija!D32,"")</f>
      </c>
      <c r="E316" s="215">
        <f>IF(ISNUMBER(Siltumizolācija!E32),Siltumizolācija!E32,"")</f>
      </c>
      <c r="F316" s="215">
        <f>IF(ISNUMBER(Siltumizolācija!E32),Siltumizolācija!F32,"")</f>
      </c>
      <c r="G316" s="216">
        <f>IF(ISTEXT(Siltumizolācija!G32),Siltumizolācija!G32,"")</f>
      </c>
      <c r="H316" s="217">
        <f t="shared" si="5"/>
      </c>
    </row>
    <row r="317" spans="1:8" ht="15">
      <c r="A317" s="214">
        <f>IF(ISNUMBER(Siltumizolācija!E33),Siltumizolācija!A33,"")</f>
      </c>
      <c r="B317" s="214">
        <f>IF(ISNUMBER(Siltumizolācija!E33),Siltumizolācija!B33,"")</f>
      </c>
      <c r="C317" s="215">
        <f>IF(ISNUMBER(Siltumizolācija!E33),Siltumizolācija!C33,"")</f>
      </c>
      <c r="D317" s="215">
        <f>IF(ISNUMBER(Siltumizolācija!E33),Siltumizolācija!D33,"")</f>
      </c>
      <c r="E317" s="215">
        <f>IF(ISNUMBER(Siltumizolācija!E33),Siltumizolācija!E33,"")</f>
      </c>
      <c r="F317" s="215">
        <f>IF(ISNUMBER(Siltumizolācija!E33),Siltumizolācija!F33,"")</f>
      </c>
      <c r="G317" s="216">
        <f>IF(ISTEXT(Siltumizolācija!G33),Siltumizolācija!G33,"")</f>
      </c>
      <c r="H317" s="217">
        <f t="shared" si="5"/>
      </c>
    </row>
    <row r="318" spans="1:8" ht="15">
      <c r="A318" s="214">
        <f>IF(ISNUMBER(Siltumizolācija!E34),Siltumizolācija!A34,"")</f>
      </c>
      <c r="B318" s="214">
        <f>IF(ISNUMBER(Siltumizolācija!E34),Siltumizolācija!B34,"")</f>
      </c>
      <c r="C318" s="215">
        <f>IF(ISNUMBER(Siltumizolācija!E34),Siltumizolācija!C34,"")</f>
      </c>
      <c r="D318" s="215">
        <f>IF(ISNUMBER(Siltumizolācija!E34),Siltumizolācija!D34,"")</f>
      </c>
      <c r="E318" s="215">
        <f>IF(ISNUMBER(Siltumizolācija!E34),Siltumizolācija!E34,"")</f>
      </c>
      <c r="F318" s="215">
        <f>IF(ISNUMBER(Siltumizolācija!E34),Siltumizolācija!F34,"")</f>
      </c>
      <c r="G318" s="216">
        <f>IF(ISTEXT(Siltumizolācija!G34),Siltumizolācija!G34,"")</f>
      </c>
      <c r="H318" s="217">
        <f t="shared" si="5"/>
      </c>
    </row>
    <row r="319" spans="1:8" ht="15">
      <c r="A319" s="214">
        <f>IF(ISNUMBER(Siltumizolācija!E35),Siltumizolācija!A35,"")</f>
      </c>
      <c r="B319" s="214">
        <f>IF(ISNUMBER(Siltumizolācija!E35),Siltumizolācija!B35,"")</f>
      </c>
      <c r="C319" s="215">
        <f>IF(ISNUMBER(Siltumizolācija!E35),Siltumizolācija!C35,"")</f>
      </c>
      <c r="D319" s="215">
        <f>IF(ISNUMBER(Siltumizolācija!E35),Siltumizolācija!D35,"")</f>
      </c>
      <c r="E319" s="215">
        <f>IF(ISNUMBER(Siltumizolācija!E35),Siltumizolācija!E35,"")</f>
      </c>
      <c r="F319" s="215">
        <f>IF(ISNUMBER(Siltumizolācija!E35),Siltumizolācija!F35,"")</f>
      </c>
      <c r="G319" s="216">
        <f>IF(ISTEXT(Siltumizolācija!G35),Siltumizolācija!G35,"")</f>
      </c>
      <c r="H319" s="217">
        <f t="shared" si="5"/>
      </c>
    </row>
    <row r="320" spans="1:8" ht="15">
      <c r="A320" s="214">
        <f>IF(ISNUMBER(Siltumizolācija!E36),Siltumizolācija!A36,"")</f>
      </c>
      <c r="B320" s="214">
        <f>IF(ISNUMBER(Siltumizolācija!E36),Siltumizolācija!B36,"")</f>
      </c>
      <c r="C320" s="215">
        <f>IF(ISNUMBER(Siltumizolācija!E36),Siltumizolācija!C36,"")</f>
      </c>
      <c r="D320" s="215">
        <f>IF(ISNUMBER(Siltumizolācija!E36),Siltumizolācija!D36,"")</f>
      </c>
      <c r="E320" s="215">
        <f>IF(ISNUMBER(Siltumizolācija!E36),Siltumizolācija!E36,"")</f>
      </c>
      <c r="F320" s="215">
        <f>IF(ISNUMBER(Siltumizolācija!E36),Siltumizolācija!F36,"")</f>
      </c>
      <c r="G320" s="216">
        <f>IF(ISTEXT(Siltumizolācija!G36),Siltumizolācija!G36,"")</f>
      </c>
      <c r="H320" s="217">
        <f t="shared" si="5"/>
      </c>
    </row>
    <row r="321" spans="1:8" ht="15">
      <c r="A321" s="214">
        <f>IF(ISNUMBER(Siltumizolācija!E37),Siltumizolācija!A37,"")</f>
      </c>
      <c r="B321" s="214">
        <f>IF(ISNUMBER(Siltumizolācija!E37),Siltumizolācija!B37,"")</f>
      </c>
      <c r="C321" s="215">
        <f>IF(ISNUMBER(Siltumizolācija!E37),Siltumizolācija!C37,"")</f>
      </c>
      <c r="D321" s="215">
        <f>IF(ISNUMBER(Siltumizolācija!E37),Siltumizolācija!D37,"")</f>
      </c>
      <c r="E321" s="215">
        <f>IF(ISNUMBER(Siltumizolācija!E37),Siltumizolācija!E37,"")</f>
      </c>
      <c r="F321" s="215">
        <f>IF(ISNUMBER(Siltumizolācija!E37),Siltumizolācija!F37,"")</f>
      </c>
      <c r="G321" s="216">
        <f>IF(ISTEXT(Siltumizolācija!G37),Siltumizolācija!G37,"")</f>
      </c>
      <c r="H321" s="217">
        <f t="shared" si="5"/>
      </c>
    </row>
    <row r="322" spans="1:8" ht="15">
      <c r="A322" s="214">
        <f>IF(ISNUMBER(Siltumizolācija!E38),Siltumizolācija!A38,"")</f>
      </c>
      <c r="B322" s="214">
        <f>IF(ISNUMBER(Siltumizolācija!E38),Siltumizolācija!B38,"")</f>
      </c>
      <c r="C322" s="215">
        <f>IF(ISNUMBER(Siltumizolācija!E38),Siltumizolācija!C38,"")</f>
      </c>
      <c r="D322" s="215">
        <f>IF(ISNUMBER(Siltumizolācija!E38),Siltumizolācija!D38,"")</f>
      </c>
      <c r="E322" s="215">
        <f>IF(ISNUMBER(Siltumizolācija!E38),Siltumizolācija!E38,"")</f>
      </c>
      <c r="F322" s="215">
        <f>IF(ISNUMBER(Siltumizolācija!E38),Siltumizolācija!F38,"")</f>
      </c>
      <c r="G322" s="216">
        <f>IF(ISTEXT(Siltumizolācija!G38),Siltumizolācija!G38,"")</f>
      </c>
      <c r="H322" s="217">
        <f t="shared" si="5"/>
      </c>
    </row>
    <row r="323" spans="1:8" ht="15">
      <c r="A323" s="214">
        <f>IF(ISNUMBER(Siltumizolācija!E39),Siltumizolācija!A39,"")</f>
      </c>
      <c r="B323" s="214">
        <f>IF(ISNUMBER(Siltumizolācija!E39),Siltumizolācija!B39,"")</f>
      </c>
      <c r="C323" s="215">
        <f>IF(ISNUMBER(Siltumizolācija!E39),Siltumizolācija!C39,"")</f>
      </c>
      <c r="D323" s="215">
        <f>IF(ISNUMBER(Siltumizolācija!E39),Siltumizolācija!D39,"")</f>
      </c>
      <c r="E323" s="215">
        <f>IF(ISNUMBER(Siltumizolācija!E39),Siltumizolācija!E39,"")</f>
      </c>
      <c r="F323" s="215">
        <f>IF(ISNUMBER(Siltumizolācija!E39),Siltumizolācija!F39,"")</f>
      </c>
      <c r="G323" s="216">
        <f>IF(ISTEXT(Siltumizolācija!G39),Siltumizolācija!G39,"")</f>
      </c>
      <c r="H323" s="217">
        <f t="shared" si="5"/>
      </c>
    </row>
    <row r="324" spans="1:8" ht="15">
      <c r="A324" s="214">
        <f>IF(ISNUMBER(Siltumizolācija!E40),Siltumizolācija!A40,"")</f>
      </c>
      <c r="B324" s="214">
        <f>IF(ISNUMBER(Siltumizolācija!E40),Siltumizolācija!B40,"")</f>
      </c>
      <c r="C324" s="215">
        <f>IF(ISNUMBER(Siltumizolācija!E40),Siltumizolācija!C40,"")</f>
      </c>
      <c r="D324" s="215">
        <f>IF(ISNUMBER(Siltumizolācija!E40),Siltumizolācija!D40,"")</f>
      </c>
      <c r="E324" s="215">
        <f>IF(ISNUMBER(Siltumizolācija!E40),Siltumizolācija!E40,"")</f>
      </c>
      <c r="F324" s="215">
        <f>IF(ISNUMBER(Siltumizolācija!E40),Siltumizolācija!F40,"")</f>
      </c>
      <c r="G324" s="216">
        <f>IF(ISTEXT(Siltumizolācija!G40),Siltumizolācija!G40,"")</f>
      </c>
      <c r="H324" s="217">
        <f t="shared" si="5"/>
      </c>
    </row>
    <row r="325" spans="1:8" ht="15">
      <c r="A325" s="214">
        <f>IF(ISNUMBER(Siltumizolācija!E41),Siltumizolācija!A41,"")</f>
      </c>
      <c r="B325" s="214">
        <f>IF(ISNUMBER(Siltumizolācija!E41),Siltumizolācija!B41,"")</f>
      </c>
      <c r="C325" s="215">
        <f>IF(ISNUMBER(Siltumizolācija!E41),Siltumizolācija!C41,"")</f>
      </c>
      <c r="D325" s="215">
        <f>IF(ISNUMBER(Siltumizolācija!E41),Siltumizolācija!D41,"")</f>
      </c>
      <c r="E325" s="215">
        <f>IF(ISNUMBER(Siltumizolācija!E41),Siltumizolācija!E41,"")</f>
      </c>
      <c r="F325" s="215">
        <f>IF(ISNUMBER(Siltumizolācija!E41),Siltumizolācija!F41,"")</f>
      </c>
      <c r="G325" s="216">
        <f>IF(ISTEXT(Siltumizolācija!G41),Siltumizolācija!G41,"")</f>
      </c>
      <c r="H325" s="217">
        <f t="shared" si="5"/>
      </c>
    </row>
    <row r="326" spans="1:8" ht="15">
      <c r="A326" s="214">
        <f>IF(ISNUMBER(Siltumizolācija!E42),Siltumizolācija!A42,"")</f>
      </c>
      <c r="B326" s="214">
        <f>IF(ISNUMBER(Siltumizolācija!E42),Siltumizolācija!B42,"")</f>
      </c>
      <c r="C326" s="215">
        <f>IF(ISNUMBER(Siltumizolācija!E42),Siltumizolācija!C42,"")</f>
      </c>
      <c r="D326" s="215">
        <f>IF(ISNUMBER(Siltumizolācija!E42),Siltumizolācija!D42,"")</f>
      </c>
      <c r="E326" s="215">
        <f>IF(ISNUMBER(Siltumizolācija!E42),Siltumizolācija!E42,"")</f>
      </c>
      <c r="F326" s="215">
        <f>IF(ISNUMBER(Siltumizolācija!E42),Siltumizolācija!F42,"")</f>
      </c>
      <c r="G326" s="216">
        <f>IF(ISTEXT(Siltumizolācija!G42),Siltumizolācija!G42,"")</f>
      </c>
      <c r="H326" s="217">
        <f t="shared" si="5"/>
      </c>
    </row>
    <row r="327" spans="1:8" ht="15">
      <c r="A327" s="214">
        <f>IF(ISNUMBER(Siltumizolācija!E43),Siltumizolācija!A43,"")</f>
      </c>
      <c r="B327" s="214">
        <f>IF(ISNUMBER(Siltumizolācija!E43),Siltumizolācija!B43,"")</f>
      </c>
      <c r="C327" s="215">
        <f>IF(ISNUMBER(Siltumizolācija!E43),Siltumizolācija!C43,"")</f>
      </c>
      <c r="D327" s="215">
        <f>IF(ISNUMBER(Siltumizolācija!E43),Siltumizolācija!D43,"")</f>
      </c>
      <c r="E327" s="215">
        <f>IF(ISNUMBER(Siltumizolācija!E43),Siltumizolācija!E43,"")</f>
      </c>
      <c r="F327" s="215">
        <f>IF(ISNUMBER(Siltumizolācija!E43),Siltumizolācija!F43,"")</f>
      </c>
      <c r="G327" s="216">
        <f>IF(ISTEXT(Siltumizolācija!G43),Siltumizolācija!G43,"")</f>
      </c>
      <c r="H327" s="217">
        <f t="shared" si="5"/>
      </c>
    </row>
    <row r="328" spans="1:8" ht="15">
      <c r="A328" s="214">
        <f>IF(ISNUMBER(Siltumizolācija!E44),Siltumizolācija!A44,"")</f>
      </c>
      <c r="B328" s="214">
        <f>IF(ISNUMBER(Siltumizolācija!E44),Siltumizolācija!B44,"")</f>
      </c>
      <c r="C328" s="215">
        <f>IF(ISNUMBER(Siltumizolācija!E44),Siltumizolācija!C44,"")</f>
      </c>
      <c r="D328" s="215">
        <f>IF(ISNUMBER(Siltumizolācija!E44),Siltumizolācija!D44,"")</f>
      </c>
      <c r="E328" s="215">
        <f>IF(ISNUMBER(Siltumizolācija!E44),Siltumizolācija!E44,"")</f>
      </c>
      <c r="F328" s="215">
        <f>IF(ISNUMBER(Siltumizolācija!E44),Siltumizolācija!F44,"")</f>
      </c>
      <c r="G328" s="216">
        <f>IF(ISTEXT(Siltumizolācija!G44),Siltumizolācija!G44,"")</f>
      </c>
      <c r="H328" s="217">
        <f t="shared" si="5"/>
      </c>
    </row>
    <row r="329" spans="1:8" ht="15">
      <c r="A329" s="214">
        <f>IF(ISNUMBER(Siltumizolācija!E45),Siltumizolācija!A45,"")</f>
      </c>
      <c r="B329" s="214">
        <f>IF(ISNUMBER(Siltumizolācija!E45),Siltumizolācija!B45,"")</f>
      </c>
      <c r="C329" s="215">
        <f>IF(ISNUMBER(Siltumizolācija!E45),Siltumizolācija!C45,"")</f>
      </c>
      <c r="D329" s="215">
        <f>IF(ISNUMBER(Siltumizolācija!E45),Siltumizolācija!D45,"")</f>
      </c>
      <c r="E329" s="215">
        <f>IF(ISNUMBER(Siltumizolācija!E45),Siltumizolācija!E45,"")</f>
      </c>
      <c r="F329" s="215">
        <f>IF(ISNUMBER(Siltumizolācija!E45),Siltumizolācija!F45,"")</f>
      </c>
      <c r="G329" s="216">
        <f>IF(ISTEXT(Siltumizolācija!G45),Siltumizolācija!G45,"")</f>
      </c>
      <c r="H329" s="217">
        <f t="shared" si="5"/>
      </c>
    </row>
    <row r="330" spans="1:8" ht="15">
      <c r="A330" s="214">
        <f>IF(ISNUMBER(Siltumizolācija!E46),Siltumizolācija!A46,"")</f>
      </c>
      <c r="B330" s="214">
        <f>IF(ISNUMBER(Siltumizolācija!E46),Siltumizolācija!B46,"")</f>
      </c>
      <c r="C330" s="215">
        <f>IF(ISNUMBER(Siltumizolācija!E46),Siltumizolācija!C46,"")</f>
      </c>
      <c r="D330" s="215">
        <f>IF(ISNUMBER(Siltumizolācija!E46),Siltumizolācija!D46,"")</f>
      </c>
      <c r="E330" s="215">
        <f>IF(ISNUMBER(Siltumizolācija!E46),Siltumizolācija!E46,"")</f>
      </c>
      <c r="F330" s="215">
        <f>IF(ISNUMBER(Siltumizolācija!E46),Siltumizolācija!F46,"")</f>
      </c>
      <c r="G330" s="216">
        <f>IF(ISTEXT(Siltumizolācija!G46),Siltumizolācija!G46,"")</f>
      </c>
      <c r="H330" s="217">
        <f t="shared" si="5"/>
      </c>
    </row>
    <row r="331" spans="1:8" ht="15">
      <c r="A331" s="214">
        <f>IF(ISNUMBER(Siltumizolācija!E47),Siltumizolācija!A47,"")</f>
      </c>
      <c r="B331" s="214">
        <f>IF(ISNUMBER(Siltumizolācija!E47),Siltumizolācija!B47,"")</f>
      </c>
      <c r="C331" s="215">
        <f>IF(ISNUMBER(Siltumizolācija!E47),Siltumizolācija!C47,"")</f>
      </c>
      <c r="D331" s="215">
        <f>IF(ISNUMBER(Siltumizolācija!E47),Siltumizolācija!D47,"")</f>
      </c>
      <c r="E331" s="215">
        <f>IF(ISNUMBER(Siltumizolācija!E47),Siltumizolācija!E47,"")</f>
      </c>
      <c r="F331" s="215">
        <f>IF(ISNUMBER(Siltumizolācija!E47),Siltumizolācija!F47,"")</f>
      </c>
      <c r="G331" s="216">
        <f>IF(ISTEXT(Siltumizolācija!G47),Siltumizolācija!G47,"")</f>
      </c>
      <c r="H331" s="217">
        <f t="shared" si="5"/>
      </c>
    </row>
    <row r="332" spans="1:8" ht="15">
      <c r="A332" s="214">
        <f>IF(ISNUMBER(Siltumizolācija!E48),Siltumizolācija!A48,"")</f>
      </c>
      <c r="B332" s="214">
        <f>IF(ISNUMBER(Siltumizolācija!E48),Siltumizolācija!B48,"")</f>
      </c>
      <c r="C332" s="215">
        <f>IF(ISNUMBER(Siltumizolācija!E48),Siltumizolācija!C48,"")</f>
      </c>
      <c r="D332" s="215">
        <f>IF(ISNUMBER(Siltumizolācija!E48),Siltumizolācija!D48,"")</f>
      </c>
      <c r="E332" s="215">
        <f>IF(ISNUMBER(Siltumizolācija!E48),Siltumizolācija!E48,"")</f>
      </c>
      <c r="F332" s="215">
        <f>IF(ISNUMBER(Siltumizolācija!E48),Siltumizolācija!F48,"")</f>
      </c>
      <c r="G332" s="216">
        <f>IF(ISTEXT(Siltumizolācija!G48),Siltumizolācija!G48,"")</f>
      </c>
      <c r="H332" s="217">
        <f t="shared" si="5"/>
      </c>
    </row>
    <row r="333" spans="1:8" ht="15">
      <c r="A333" s="214">
        <f>IF(ISNUMBER(Siltumizolācija!E49),Siltumizolācija!A49,"")</f>
      </c>
      <c r="B333" s="214">
        <f>IF(ISNUMBER(Siltumizolācija!E49),Siltumizolācija!B49,"")</f>
      </c>
      <c r="C333" s="215">
        <f>IF(ISNUMBER(Siltumizolācija!E49),Siltumizolācija!C49,"")</f>
      </c>
      <c r="D333" s="215">
        <f>IF(ISNUMBER(Siltumizolācija!E49),Siltumizolācija!D49,"")</f>
      </c>
      <c r="E333" s="215">
        <f>IF(ISNUMBER(Siltumizolācija!E49),Siltumizolācija!E49,"")</f>
      </c>
      <c r="F333" s="215">
        <f>IF(ISNUMBER(Siltumizolācija!E49),Siltumizolācija!F49,"")</f>
      </c>
      <c r="G333" s="216">
        <f>IF(ISTEXT(Siltumizolācija!G49),Siltumizolācija!G49,"")</f>
      </c>
      <c r="H333" s="217">
        <f t="shared" si="5"/>
      </c>
    </row>
    <row r="334" spans="1:8" ht="15">
      <c r="A334" s="214">
        <f>IF(ISNUMBER(Siltumizolācija!E50),Siltumizolācija!A50,"")</f>
      </c>
      <c r="B334" s="214">
        <f>IF(ISNUMBER(Siltumizolācija!E50),Siltumizolācija!B50,"")</f>
      </c>
      <c r="C334" s="215">
        <f>IF(ISNUMBER(Siltumizolācija!E50),Siltumizolācija!C50,"")</f>
      </c>
      <c r="D334" s="215">
        <f>IF(ISNUMBER(Siltumizolācija!E50),Siltumizolācija!D50,"")</f>
      </c>
      <c r="E334" s="215">
        <f>IF(ISNUMBER(Siltumizolācija!E50),Siltumizolācija!E50,"")</f>
      </c>
      <c r="F334" s="215">
        <f>IF(ISNUMBER(Siltumizolācija!E50),Siltumizolācija!F50,"")</f>
      </c>
      <c r="G334" s="216">
        <f>IF(ISTEXT(Siltumizolācija!G50),Siltumizolācija!G50,"")</f>
      </c>
      <c r="H334" s="217">
        <f t="shared" si="5"/>
      </c>
    </row>
    <row r="335" spans="1:8" ht="15">
      <c r="A335" s="214">
        <f>IF(ISNUMBER(Siltumizolācija!E51),Siltumizolācija!A51,"")</f>
      </c>
      <c r="B335" s="214">
        <f>IF(ISNUMBER(Siltumizolācija!E51),Siltumizolācija!B51,"")</f>
      </c>
      <c r="C335" s="215">
        <f>IF(ISNUMBER(Siltumizolācija!E51),Siltumizolācija!C51,"")</f>
      </c>
      <c r="D335" s="215">
        <f>IF(ISNUMBER(Siltumizolācija!E51),Siltumizolācija!D51,"")</f>
      </c>
      <c r="E335" s="215">
        <f>IF(ISNUMBER(Siltumizolācija!E51),Siltumizolācija!E51,"")</f>
      </c>
      <c r="F335" s="215">
        <f>IF(ISNUMBER(Siltumizolācija!E51),Siltumizolācija!F51,"")</f>
      </c>
      <c r="G335" s="216">
        <f>IF(ISTEXT(Siltumizolācija!G51),Siltumizolācija!G51,"")</f>
      </c>
      <c r="H335" s="217">
        <f t="shared" si="5"/>
      </c>
    </row>
    <row r="336" spans="1:8" ht="15">
      <c r="A336" s="214">
        <f>IF(ISNUMBER(Siltumizolācija!E52),Siltumizolācija!A52,"")</f>
      </c>
      <c r="B336" s="214">
        <f>IF(ISNUMBER(Siltumizolācija!E52),Siltumizolācija!B52,"")</f>
      </c>
      <c r="C336" s="215">
        <f>IF(ISNUMBER(Siltumizolācija!E52),Siltumizolācija!C52,"")</f>
      </c>
      <c r="D336" s="215">
        <f>IF(ISNUMBER(Siltumizolācija!E52),Siltumizolācija!D52,"")</f>
      </c>
      <c r="E336" s="215">
        <f>IF(ISNUMBER(Siltumizolācija!E52),Siltumizolācija!E52,"")</f>
      </c>
      <c r="F336" s="215">
        <f>IF(ISNUMBER(Siltumizolācija!E52),Siltumizolācija!F52,"")</f>
      </c>
      <c r="G336" s="216">
        <f>IF(ISTEXT(Siltumizolācija!G52),Siltumizolācija!G52,"")</f>
      </c>
      <c r="H336" s="217">
        <f t="shared" si="5"/>
      </c>
    </row>
    <row r="337" spans="1:8" ht="15">
      <c r="A337" s="214">
        <f>IF(ISNUMBER(Siltumizolācija!E53),Siltumizolācija!A53,"")</f>
      </c>
      <c r="B337" s="214">
        <f>IF(ISNUMBER(Siltumizolācija!E53),Siltumizolācija!B53,"")</f>
      </c>
      <c r="C337" s="215">
        <f>IF(ISNUMBER(Siltumizolācija!E53),Siltumizolācija!C53,"")</f>
      </c>
      <c r="D337" s="215">
        <f>IF(ISNUMBER(Siltumizolācija!E53),Siltumizolācija!D53,"")</f>
      </c>
      <c r="E337" s="215">
        <f>IF(ISNUMBER(Siltumizolācija!E53),Siltumizolācija!E53,"")</f>
      </c>
      <c r="F337" s="215">
        <f>IF(ISNUMBER(Siltumizolācija!E53),Siltumizolācija!F53,"")</f>
      </c>
      <c r="G337" s="216">
        <f>IF(ISTEXT(Siltumizolācija!G53),Siltumizolācija!G53,"")</f>
      </c>
      <c r="H337" s="217">
        <f t="shared" si="5"/>
      </c>
    </row>
    <row r="338" spans="1:8" ht="15">
      <c r="A338" s="214">
        <f>IF(ISNUMBER(Siltumizolācija!E54),Siltumizolācija!A54,"")</f>
      </c>
      <c r="B338" s="214">
        <f>IF(ISNUMBER(Siltumizolācija!E54),Siltumizolācija!B54,"")</f>
      </c>
      <c r="C338" s="215">
        <f>IF(ISNUMBER(Siltumizolācija!E54),Siltumizolācija!C54,"")</f>
      </c>
      <c r="D338" s="215">
        <f>IF(ISNUMBER(Siltumizolācija!E54),Siltumizolācija!D54,"")</f>
      </c>
      <c r="E338" s="215">
        <f>IF(ISNUMBER(Siltumizolācija!E54),Siltumizolācija!E54,"")</f>
      </c>
      <c r="F338" s="215">
        <f>IF(ISNUMBER(Siltumizolācija!E54),Siltumizolācija!F54,"")</f>
      </c>
      <c r="G338" s="216">
        <f>IF(ISTEXT(Siltumizolācija!G54),Siltumizolācija!G54,"")</f>
      </c>
      <c r="H338" s="217">
        <f t="shared" si="5"/>
      </c>
    </row>
    <row r="339" spans="1:8" ht="15">
      <c r="A339" s="214">
        <f>IF(ISNUMBER(Siltumizolācija!E55),Siltumizolācija!A55,"")</f>
      </c>
      <c r="B339" s="214">
        <f>IF(ISNUMBER(Siltumizolācija!E55),Siltumizolācija!B55,"")</f>
      </c>
      <c r="C339" s="215">
        <f>IF(ISNUMBER(Siltumizolācija!E55),Siltumizolācija!C55,"")</f>
      </c>
      <c r="D339" s="215">
        <f>IF(ISNUMBER(Siltumizolācija!E55),Siltumizolācija!D55,"")</f>
      </c>
      <c r="E339" s="215">
        <f>IF(ISNUMBER(Siltumizolācija!E55),Siltumizolācija!E55,"")</f>
      </c>
      <c r="F339" s="215">
        <f>IF(ISNUMBER(Siltumizolācija!E55),Siltumizolācija!F55,"")</f>
      </c>
      <c r="G339" s="216">
        <f>IF(ISTEXT(Siltumizolācija!G55),Siltumizolācija!G55,"")</f>
      </c>
      <c r="H339" s="217">
        <f t="shared" si="5"/>
      </c>
    </row>
    <row r="340" spans="1:8" ht="15">
      <c r="A340" s="214">
        <f>IF(ISNUMBER(Siltumizolācija!E56),Siltumizolācija!A56,"")</f>
      </c>
      <c r="B340" s="214">
        <f>IF(ISNUMBER(Siltumizolācija!E56),Siltumizolācija!B56,"")</f>
      </c>
      <c r="C340" s="215">
        <f>IF(ISNUMBER(Siltumizolācija!E56),Siltumizolācija!C56,"")</f>
      </c>
      <c r="D340" s="215">
        <f>IF(ISNUMBER(Siltumizolācija!E56),Siltumizolācija!D56,"")</f>
      </c>
      <c r="E340" s="215">
        <f>IF(ISNUMBER(Siltumizolācija!E56),Siltumizolācija!E56,"")</f>
      </c>
      <c r="F340" s="215">
        <f>IF(ISNUMBER(Siltumizolācija!E56),Siltumizolācija!F56,"")</f>
      </c>
      <c r="G340" s="216">
        <f>IF(ISTEXT(Siltumizolācija!G56),Siltumizolācija!G56,"")</f>
      </c>
      <c r="H340" s="217">
        <f t="shared" si="5"/>
      </c>
    </row>
    <row r="341" spans="1:8" ht="15">
      <c r="A341" s="214">
        <f>IF(ISNUMBER(Siltumizolācija!E57),Siltumizolācija!A57,"")</f>
      </c>
      <c r="B341" s="214">
        <f>IF(ISNUMBER(Siltumizolācija!E57),Siltumizolācija!B57,"")</f>
      </c>
      <c r="C341" s="215">
        <f>IF(ISNUMBER(Siltumizolācija!E57),Siltumizolācija!C57,"")</f>
      </c>
      <c r="D341" s="215">
        <f>IF(ISNUMBER(Siltumizolācija!E57),Siltumizolācija!D57,"")</f>
      </c>
      <c r="E341" s="215">
        <f>IF(ISNUMBER(Siltumizolācija!E57),Siltumizolācija!E57,"")</f>
      </c>
      <c r="F341" s="215">
        <f>IF(ISNUMBER(Siltumizolācija!E57),Siltumizolācija!F57,"")</f>
      </c>
      <c r="G341" s="216">
        <f>IF(ISTEXT(Siltumizolācija!G57),Siltumizolācija!G57,"")</f>
      </c>
      <c r="H341" s="217">
        <f t="shared" si="5"/>
      </c>
    </row>
    <row r="342" spans="1:8" ht="15">
      <c r="A342" s="214">
        <f>IF(ISNUMBER(Siltumizolācija!E58),Siltumizolācija!A58,"")</f>
      </c>
      <c r="B342" s="214">
        <f>IF(ISNUMBER(Siltumizolācija!E58),Siltumizolācija!B58,"")</f>
      </c>
      <c r="C342" s="215">
        <f>IF(ISNUMBER(Siltumizolācija!E58),Siltumizolācija!C58,"")</f>
      </c>
      <c r="D342" s="215">
        <f>IF(ISNUMBER(Siltumizolācija!E58),Siltumizolācija!D58,"")</f>
      </c>
      <c r="E342" s="215">
        <f>IF(ISNUMBER(Siltumizolācija!E58),Siltumizolācija!E58,"")</f>
      </c>
      <c r="F342" s="215">
        <f>IF(ISNUMBER(Siltumizolācija!E58),Siltumizolācija!F58,"")</f>
      </c>
      <c r="G342" s="216">
        <f>IF(ISTEXT(Siltumizolācija!G58),Siltumizolācija!G58,"")</f>
      </c>
      <c r="H342" s="217">
        <f t="shared" si="5"/>
      </c>
    </row>
    <row r="343" spans="1:8" ht="15">
      <c r="A343" s="214">
        <f>IF(ISNUMBER(Siltumizolācija!E59),Siltumizolācija!A59,"")</f>
      </c>
      <c r="B343" s="214">
        <f>IF(ISNUMBER(Siltumizolācija!E59),Siltumizolācija!B59,"")</f>
      </c>
      <c r="C343" s="215">
        <f>IF(ISNUMBER(Siltumizolācija!E59),Siltumizolācija!C59,"")</f>
      </c>
      <c r="D343" s="215">
        <f>IF(ISNUMBER(Siltumizolācija!E59),Siltumizolācija!D59,"")</f>
      </c>
      <c r="E343" s="215">
        <f>IF(ISNUMBER(Siltumizolācija!E59),Siltumizolācija!E59,"")</f>
      </c>
      <c r="F343" s="215">
        <f>IF(ISNUMBER(Siltumizolācija!E59),Siltumizolācija!F59,"")</f>
      </c>
      <c r="G343" s="216">
        <f>IF(ISTEXT(Siltumizolācija!G59),Siltumizolācija!G59,"")</f>
      </c>
      <c r="H343" s="217">
        <f t="shared" si="5"/>
      </c>
    </row>
    <row r="344" spans="1:8" ht="15">
      <c r="A344" s="214">
        <f>IF(ISNUMBER(Siltumizolācija!E60),Siltumizolācija!A60,"")</f>
      </c>
      <c r="B344" s="214">
        <f>IF(ISNUMBER(Siltumizolācija!E60),Siltumizolācija!B60,"")</f>
      </c>
      <c r="C344" s="215">
        <f>IF(ISNUMBER(Siltumizolācija!E60),Siltumizolācija!C60,"")</f>
      </c>
      <c r="D344" s="215">
        <f>IF(ISNUMBER(Siltumizolācija!E60),Siltumizolācija!D60,"")</f>
      </c>
      <c r="E344" s="215">
        <f>IF(ISNUMBER(Siltumizolācija!E60),Siltumizolācija!E60,"")</f>
      </c>
      <c r="F344" s="215">
        <f>IF(ISNUMBER(Siltumizolācija!E60),Siltumizolācija!F60,"")</f>
      </c>
      <c r="G344" s="216">
        <f>IF(ISTEXT(Siltumizolācija!G60),Siltumizolācija!G60,"")</f>
      </c>
      <c r="H344" s="217">
        <f t="shared" si="5"/>
      </c>
    </row>
    <row r="345" spans="1:8" ht="15">
      <c r="A345" s="214">
        <f>IF(ISNUMBER(Siltumizolācija!E61),Siltumizolācija!A61,"")</f>
      </c>
      <c r="B345" s="214">
        <f>IF(ISNUMBER(Siltumizolācija!E61),Siltumizolācija!B61,"")</f>
      </c>
      <c r="C345" s="215">
        <f>IF(ISNUMBER(Siltumizolācija!E61),Siltumizolācija!C61,"")</f>
      </c>
      <c r="D345" s="215">
        <f>IF(ISNUMBER(Siltumizolācija!E61),Siltumizolācija!D61,"")</f>
      </c>
      <c r="E345" s="215">
        <f>IF(ISNUMBER(Siltumizolācija!E61),Siltumizolācija!E61,"")</f>
      </c>
      <c r="F345" s="215">
        <f>IF(ISNUMBER(Siltumizolācija!E61),Siltumizolācija!F61,"")</f>
      </c>
      <c r="G345" s="216">
        <f>IF(ISTEXT(Siltumizolācija!G61),Siltumizolācija!G61,"")</f>
      </c>
      <c r="H345" s="217">
        <f t="shared" si="5"/>
      </c>
    </row>
    <row r="346" spans="1:8" ht="15">
      <c r="A346" s="214">
        <f>IF(ISNUMBER(Siltumizolācija!E62),Siltumizolācija!A62,"")</f>
      </c>
      <c r="B346" s="214">
        <f>IF(ISNUMBER(Siltumizolācija!E62),Siltumizolācija!B62,"")</f>
      </c>
      <c r="C346" s="215">
        <f>IF(ISNUMBER(Siltumizolācija!E62),Siltumizolācija!C62,"")</f>
      </c>
      <c r="D346" s="215">
        <f>IF(ISNUMBER(Siltumizolācija!E62),Siltumizolācija!D62,"")</f>
      </c>
      <c r="E346" s="215">
        <f>IF(ISNUMBER(Siltumizolācija!E62),Siltumizolācija!E62,"")</f>
      </c>
      <c r="F346" s="215">
        <f>IF(ISNUMBER(Siltumizolācija!E62),Siltumizolācija!F62,"")</f>
      </c>
      <c r="G346" s="216">
        <f>IF(ISTEXT(Siltumizolācija!G62),Siltumizolācija!G62,"")</f>
      </c>
      <c r="H346" s="217">
        <f t="shared" si="5"/>
      </c>
    </row>
    <row r="347" spans="1:8" ht="15">
      <c r="A347" s="214">
        <f>IF(ISNUMBER(Siltumizolācija!E63),Siltumizolācija!A63,"")</f>
      </c>
      <c r="B347" s="214">
        <f>IF(ISNUMBER(Siltumizolācija!E63),Siltumizolācija!B63,"")</f>
      </c>
      <c r="C347" s="215">
        <f>IF(ISNUMBER(Siltumizolācija!E63),Siltumizolācija!C63,"")</f>
      </c>
      <c r="D347" s="215">
        <f>IF(ISNUMBER(Siltumizolācija!E63),Siltumizolācija!D63,"")</f>
      </c>
      <c r="E347" s="215">
        <f>IF(ISNUMBER(Siltumizolācija!E63),Siltumizolācija!E63,"")</f>
      </c>
      <c r="F347" s="215">
        <f>IF(ISNUMBER(Siltumizolācija!E63),Siltumizolācija!F63,"")</f>
      </c>
      <c r="G347" s="216">
        <f>IF(ISTEXT(Siltumizolācija!G63),Siltumizolācija!G63,"")</f>
      </c>
      <c r="H347" s="217">
        <f t="shared" si="5"/>
      </c>
    </row>
    <row r="348" spans="1:8" ht="15">
      <c r="A348" s="214">
        <f>IF(ISNUMBER(Siltumizolācija!E64),Siltumizolācija!A64,"")</f>
      </c>
      <c r="B348" s="214">
        <f>IF(ISNUMBER(Siltumizolācija!E64),Siltumizolācija!B64,"")</f>
      </c>
      <c r="C348" s="215">
        <f>IF(ISNUMBER(Siltumizolācija!E64),Siltumizolācija!C64,"")</f>
      </c>
      <c r="D348" s="215">
        <f>IF(ISNUMBER(Siltumizolācija!E64),Siltumizolācija!D64,"")</f>
      </c>
      <c r="E348" s="215">
        <f>IF(ISNUMBER(Siltumizolācija!E64),Siltumizolācija!E64,"")</f>
      </c>
      <c r="F348" s="215">
        <f>IF(ISNUMBER(Siltumizolācija!E64),Siltumizolācija!F64,"")</f>
      </c>
      <c r="G348" s="216">
        <f>IF(ISTEXT(Siltumizolācija!G64),Siltumizolācija!G64,"")</f>
      </c>
      <c r="H348" s="217">
        <f t="shared" si="5"/>
      </c>
    </row>
    <row r="349" spans="1:8" ht="15">
      <c r="A349" s="214">
        <f>IF(ISNUMBER(Siltumizolācija!E65),Siltumizolācija!A65,"")</f>
      </c>
      <c r="B349" s="214">
        <f>IF(ISNUMBER(Siltumizolācija!E65),Siltumizolācija!B65,"")</f>
      </c>
      <c r="C349" s="215">
        <f>IF(ISNUMBER(Siltumizolācija!E65),Siltumizolācija!C65,"")</f>
      </c>
      <c r="D349" s="215">
        <f>IF(ISNUMBER(Siltumizolācija!E65),Siltumizolācija!D65,"")</f>
      </c>
      <c r="E349" s="215">
        <f>IF(ISNUMBER(Siltumizolācija!E65),Siltumizolācija!E65,"")</f>
      </c>
      <c r="F349" s="215">
        <f>IF(ISNUMBER(Siltumizolācija!E65),Siltumizolācija!F65,"")</f>
      </c>
      <c r="G349" s="216">
        <f>IF(ISTEXT(Siltumizolācija!G65),Siltumizolācija!G65,"")</f>
      </c>
      <c r="H349" s="217">
        <f t="shared" si="5"/>
      </c>
    </row>
    <row r="350" spans="1:8" ht="15">
      <c r="A350" s="214">
        <f>IF(ISNUMBER(Siltumizolācija!E66),Siltumizolācija!A66,"")</f>
      </c>
      <c r="B350" s="214">
        <f>IF(ISNUMBER(Siltumizolācija!E66),Siltumizolācija!B66,"")</f>
      </c>
      <c r="C350" s="215">
        <f>IF(ISNUMBER(Siltumizolācija!E66),Siltumizolācija!C66,"")</f>
      </c>
      <c r="D350" s="215">
        <f>IF(ISNUMBER(Siltumizolācija!E66),Siltumizolācija!D66,"")</f>
      </c>
      <c r="E350" s="215">
        <f>IF(ISNUMBER(Siltumizolācija!E66),Siltumizolācija!E66,"")</f>
      </c>
      <c r="F350" s="215">
        <f>IF(ISNUMBER(Siltumizolācija!E66),Siltumizolācija!F66,"")</f>
      </c>
      <c r="G350" s="216">
        <f>IF(ISTEXT(Siltumizolācija!G66),Siltumizolācija!G66,"")</f>
      </c>
      <c r="H350" s="217">
        <f t="shared" si="5"/>
      </c>
    </row>
    <row r="351" spans="1:8" ht="15">
      <c r="A351" s="214">
        <f>IF(ISNUMBER(Siltumizolācija!E67),Siltumizolācija!A67,"")</f>
      </c>
      <c r="B351" s="214">
        <f>IF(ISNUMBER(Siltumizolācija!E67),Siltumizolācija!B67,"")</f>
      </c>
      <c r="C351" s="215">
        <f>IF(ISNUMBER(Siltumizolācija!E67),Siltumizolācija!C67,"")</f>
      </c>
      <c r="D351" s="215">
        <f>IF(ISNUMBER(Siltumizolācija!E67),Siltumizolācija!D67,"")</f>
      </c>
      <c r="E351" s="215">
        <f>IF(ISNUMBER(Siltumizolācija!E67),Siltumizolācija!E67,"")</f>
      </c>
      <c r="F351" s="215">
        <f>IF(ISNUMBER(Siltumizolācija!E67),Siltumizolācija!F67,"")</f>
      </c>
      <c r="G351" s="216">
        <f>IF(ISTEXT(Siltumizolācija!G67),Siltumizolācija!G67,"")</f>
      </c>
      <c r="H351" s="217">
        <f aca="true" t="shared" si="6" ref="H351:H378">IF(ISNUMBER(E351),"yes","")</f>
      </c>
    </row>
    <row r="352" spans="1:8" ht="15">
      <c r="A352" s="214">
        <f>IF(ISNUMBER(Siltumizolācija!E68),Siltumizolācija!A68,"")</f>
      </c>
      <c r="B352" s="214">
        <f>IF(ISNUMBER(Siltumizolācija!E68),Siltumizolācija!B68,"")</f>
      </c>
      <c r="C352" s="215">
        <f>IF(ISNUMBER(Siltumizolācija!E68),Siltumizolācija!C68,"")</f>
      </c>
      <c r="D352" s="215">
        <f>IF(ISNUMBER(Siltumizolācija!E68),Siltumizolācija!D68,"")</f>
      </c>
      <c r="E352" s="215">
        <f>IF(ISNUMBER(Siltumizolācija!E68),Siltumizolācija!E68,"")</f>
      </c>
      <c r="F352" s="215">
        <f>IF(ISNUMBER(Siltumizolācija!E68),Siltumizolācija!F68,"")</f>
      </c>
      <c r="G352" s="216">
        <f>IF(ISTEXT(Siltumizolācija!G68),Siltumizolācija!G68,"")</f>
      </c>
      <c r="H352" s="217">
        <f t="shared" si="6"/>
      </c>
    </row>
    <row r="353" spans="1:8" ht="15">
      <c r="A353" s="214">
        <f>IF(ISNUMBER(Siltumizolācija!E69),Siltumizolācija!A69,"")</f>
      </c>
      <c r="B353" s="214">
        <f>IF(ISNUMBER(Siltumizolācija!E69),Siltumizolācija!B69,"")</f>
      </c>
      <c r="C353" s="215">
        <f>IF(ISNUMBER(Siltumizolācija!E69),Siltumizolācija!C69,"")</f>
      </c>
      <c r="D353" s="215">
        <f>IF(ISNUMBER(Siltumizolācija!E69),Siltumizolācija!D69,"")</f>
      </c>
      <c r="E353" s="215">
        <f>IF(ISNUMBER(Siltumizolācija!E69),Siltumizolācija!E69,"")</f>
      </c>
      <c r="F353" s="215">
        <f>IF(ISNUMBER(Siltumizolācija!E69),Siltumizolācija!F69,"")</f>
      </c>
      <c r="G353" s="216">
        <f>IF(ISTEXT(Siltumizolācija!G69),Siltumizolācija!G69,"")</f>
      </c>
      <c r="H353" s="217">
        <f t="shared" si="6"/>
      </c>
    </row>
    <row r="354" spans="1:8" ht="15">
      <c r="A354" s="214">
        <f>IF(ISNUMBER(Siltumizolācija!E70),Siltumizolācija!A70,"")</f>
      </c>
      <c r="B354" s="214">
        <f>IF(ISNUMBER(Siltumizolācija!E70),Siltumizolācija!B70,"")</f>
      </c>
      <c r="C354" s="215">
        <f>IF(ISNUMBER(Siltumizolācija!E70),Siltumizolācija!C70,"")</f>
      </c>
      <c r="D354" s="215">
        <f>IF(ISNUMBER(Siltumizolācija!E70),Siltumizolācija!D70,"")</f>
      </c>
      <c r="E354" s="215">
        <f>IF(ISNUMBER(Siltumizolācija!E70),Siltumizolācija!E70,"")</f>
      </c>
      <c r="F354" s="215">
        <f>IF(ISNUMBER(Siltumizolācija!E70),Siltumizolācija!F70,"")</f>
      </c>
      <c r="G354" s="216">
        <f>IF(ISTEXT(Siltumizolācija!G70),Siltumizolācija!G70,"")</f>
      </c>
      <c r="H354" s="217">
        <f t="shared" si="6"/>
      </c>
    </row>
    <row r="355" spans="1:8" ht="15">
      <c r="A355" s="214">
        <f>IF(ISNUMBER(Siltumizolācija!E71),Siltumizolācija!A71,"")</f>
      </c>
      <c r="B355" s="214">
        <f>IF(ISNUMBER(Siltumizolācija!E71),Siltumizolācija!B71,"")</f>
      </c>
      <c r="C355" s="215">
        <f>IF(ISNUMBER(Siltumizolācija!E71),Siltumizolācija!C71,"")</f>
      </c>
      <c r="D355" s="215">
        <f>IF(ISNUMBER(Siltumizolācija!E71),Siltumizolācija!D71,"")</f>
      </c>
      <c r="E355" s="215">
        <f>IF(ISNUMBER(Siltumizolācija!E71),Siltumizolācija!E71,"")</f>
      </c>
      <c r="F355" s="215">
        <f>IF(ISNUMBER(Siltumizolācija!E71),Siltumizolācija!F71,"")</f>
      </c>
      <c r="G355" s="216">
        <f>IF(ISTEXT(Siltumizolācija!G71),Siltumizolācija!G71,"")</f>
      </c>
      <c r="H355" s="217">
        <f t="shared" si="6"/>
      </c>
    </row>
    <row r="356" spans="1:8" ht="15">
      <c r="A356" s="214">
        <f>IF(ISNUMBER(Siltumizolācija!E72),Siltumizolācija!A72,"")</f>
      </c>
      <c r="B356" s="214">
        <f>IF(ISNUMBER(Siltumizolācija!E72),Siltumizolācija!B72,"")</f>
      </c>
      <c r="C356" s="215">
        <f>IF(ISNUMBER(Siltumizolācija!E72),Siltumizolācija!C72,"")</f>
      </c>
      <c r="D356" s="215">
        <f>IF(ISNUMBER(Siltumizolācija!E72),Siltumizolācija!D72,"")</f>
      </c>
      <c r="E356" s="215">
        <f>IF(ISNUMBER(Siltumizolācija!E72),Siltumizolācija!E72,"")</f>
      </c>
      <c r="F356" s="215">
        <f>IF(ISNUMBER(Siltumizolācija!E72),Siltumizolācija!F72,"")</f>
      </c>
      <c r="G356" s="216">
        <f>IF(ISTEXT(Siltumizolācija!G72),Siltumizolācija!G72,"")</f>
      </c>
      <c r="H356" s="217">
        <f t="shared" si="6"/>
      </c>
    </row>
    <row r="357" spans="1:8" ht="15">
      <c r="A357" s="214">
        <f>IF(ISNUMBER(Siltumizolācija!E73),Siltumizolācija!A73,"")</f>
      </c>
      <c r="B357" s="214">
        <f>IF(ISNUMBER(Siltumizolācija!E73),Siltumizolācija!B73,"")</f>
      </c>
      <c r="C357" s="215">
        <f>IF(ISNUMBER(Siltumizolācija!E73),Siltumizolācija!C73,"")</f>
      </c>
      <c r="D357" s="215">
        <f>IF(ISNUMBER(Siltumizolācija!E73),Siltumizolācija!D73,"")</f>
      </c>
      <c r="E357" s="215">
        <f>IF(ISNUMBER(Siltumizolācija!E73),Siltumizolācija!E73,"")</f>
      </c>
      <c r="F357" s="215">
        <f>IF(ISNUMBER(Siltumizolācija!E73),Siltumizolācija!F73,"")</f>
      </c>
      <c r="G357" s="216">
        <f>IF(ISTEXT(Siltumizolācija!G73),Siltumizolācija!G73,"")</f>
      </c>
      <c r="H357" s="217">
        <f t="shared" si="6"/>
      </c>
    </row>
    <row r="358" spans="1:8" ht="15">
      <c r="A358" s="214">
        <f>IF(ISNUMBER(Siltumizolācija!E74),Siltumizolācija!A74,"")</f>
      </c>
      <c r="B358" s="214">
        <f>IF(ISNUMBER(Siltumizolācija!E74),Siltumizolācija!B74,"")</f>
      </c>
      <c r="C358" s="215">
        <f>IF(ISNUMBER(Siltumizolācija!E74),Siltumizolācija!C74,"")</f>
      </c>
      <c r="D358" s="215">
        <f>IF(ISNUMBER(Siltumizolācija!E74),Siltumizolācija!D74,"")</f>
      </c>
      <c r="E358" s="215">
        <f>IF(ISNUMBER(Siltumizolācija!E74),Siltumizolācija!E74,"")</f>
      </c>
      <c r="F358" s="215">
        <f>IF(ISNUMBER(Siltumizolācija!E74),Siltumizolācija!F74,"")</f>
      </c>
      <c r="G358" s="216">
        <f>IF(ISTEXT(Siltumizolācija!G74),Siltumizolācija!G74,"")</f>
      </c>
      <c r="H358" s="217">
        <f t="shared" si="6"/>
      </c>
    </row>
    <row r="359" spans="1:8" ht="15">
      <c r="A359" s="214">
        <f>IF(ISNUMBER(Siltumizolācija!E75),Siltumizolācija!A75,"")</f>
      </c>
      <c r="B359" s="214">
        <f>IF(ISNUMBER(Siltumizolācija!E75),Siltumizolācija!B75,"")</f>
      </c>
      <c r="C359" s="215">
        <f>IF(ISNUMBER(Siltumizolācija!E75),Siltumizolācija!C75,"")</f>
      </c>
      <c r="D359" s="215">
        <f>IF(ISNUMBER(Siltumizolācija!E75),Siltumizolācija!D75,"")</f>
      </c>
      <c r="E359" s="215">
        <f>IF(ISNUMBER(Siltumizolācija!E75),Siltumizolācija!E75,"")</f>
      </c>
      <c r="F359" s="215">
        <f>IF(ISNUMBER(Siltumizolācija!E75),Siltumizolācija!F75,"")</f>
      </c>
      <c r="G359" s="216">
        <f>IF(ISTEXT(Siltumizolācija!G75),Siltumizolācija!G75,"")</f>
      </c>
      <c r="H359" s="217">
        <f t="shared" si="6"/>
      </c>
    </row>
    <row r="360" spans="1:8" ht="15">
      <c r="A360" s="214">
        <f>IF(ISNUMBER(Siltumizolācija!E76),Siltumizolācija!A76,"")</f>
      </c>
      <c r="B360" s="214">
        <f>IF(ISNUMBER(Siltumizolācija!E76),Siltumizolācija!B76,"")</f>
      </c>
      <c r="C360" s="215">
        <f>IF(ISNUMBER(Siltumizolācija!E76),Siltumizolācija!C76,"")</f>
      </c>
      <c r="D360" s="215">
        <f>IF(ISNUMBER(Siltumizolācija!E76),Siltumizolācija!D76,"")</f>
      </c>
      <c r="E360" s="215">
        <f>IF(ISNUMBER(Siltumizolācija!E76),Siltumizolācija!E76,"")</f>
      </c>
      <c r="F360" s="215">
        <f>IF(ISNUMBER(Siltumizolācija!E76),Siltumizolācija!F76,"")</f>
      </c>
      <c r="G360" s="216">
        <f>IF(ISTEXT(Siltumizolācija!G76),Siltumizolācija!G76,"")</f>
      </c>
      <c r="H360" s="217">
        <f t="shared" si="6"/>
      </c>
    </row>
    <row r="361" spans="1:8" ht="15">
      <c r="A361" s="214">
        <f>IF(ISNUMBER(Siltumizolācija!E77),Siltumizolācija!A77,"")</f>
      </c>
      <c r="B361" s="214">
        <f>IF(ISNUMBER(Siltumizolācija!E77),Siltumizolācija!B77,"")</f>
      </c>
      <c r="C361" s="215">
        <f>IF(ISNUMBER(Siltumizolācija!E77),Siltumizolācija!C77,"")</f>
      </c>
      <c r="D361" s="215">
        <f>IF(ISNUMBER(Siltumizolācija!E77),Siltumizolācija!D77,"")</f>
      </c>
      <c r="E361" s="215">
        <f>IF(ISNUMBER(Siltumizolācija!E77),Siltumizolācija!E77,"")</f>
      </c>
      <c r="F361" s="215">
        <f>IF(ISNUMBER(Siltumizolācija!E77),Siltumizolācija!F77,"")</f>
      </c>
      <c r="G361" s="216">
        <f>IF(ISTEXT(Siltumizolācija!G77),Siltumizolācija!G77,"")</f>
      </c>
      <c r="H361" s="217">
        <f t="shared" si="6"/>
      </c>
    </row>
    <row r="362" spans="1:8" ht="15">
      <c r="A362" s="214">
        <f>IF(ISNUMBER(Siltumizolācija!E78),Siltumizolācija!A78,"")</f>
      </c>
      <c r="B362" s="214">
        <f>IF(ISNUMBER(Siltumizolācija!E78),Siltumizolācija!B78,"")</f>
      </c>
      <c r="C362" s="215">
        <f>IF(ISNUMBER(Siltumizolācija!E78),Siltumizolācija!C78,"")</f>
      </c>
      <c r="D362" s="215">
        <f>IF(ISNUMBER(Siltumizolācija!E78),Siltumizolācija!D78,"")</f>
      </c>
      <c r="E362" s="215">
        <f>IF(ISNUMBER(Siltumizolācija!E78),Siltumizolācija!E78,"")</f>
      </c>
      <c r="F362" s="215">
        <f>IF(ISNUMBER(Siltumizolācija!E78),Siltumizolācija!F78,"")</f>
      </c>
      <c r="G362" s="216">
        <f>IF(ISTEXT(Siltumizolācija!G78),Siltumizolācija!G78,"")</f>
      </c>
      <c r="H362" s="217">
        <f t="shared" si="6"/>
      </c>
    </row>
    <row r="363" spans="1:8" ht="15">
      <c r="A363" s="214">
        <f>IF(ISNUMBER(Siltumizolācija!E79),Siltumizolācija!A79,"")</f>
      </c>
      <c r="B363" s="214">
        <f>IF(ISNUMBER(Siltumizolācija!E79),Siltumizolācija!B79,"")</f>
      </c>
      <c r="C363" s="215">
        <f>IF(ISNUMBER(Siltumizolācija!E79),Siltumizolācija!C79,"")</f>
      </c>
      <c r="D363" s="215">
        <f>IF(ISNUMBER(Siltumizolācija!E79),Siltumizolācija!D79,"")</f>
      </c>
      <c r="E363" s="215">
        <f>IF(ISNUMBER(Siltumizolācija!E79),Siltumizolācija!E79,"")</f>
      </c>
      <c r="F363" s="215">
        <f>IF(ISNUMBER(Siltumizolācija!E79),Siltumizolācija!F79,"")</f>
      </c>
      <c r="G363" s="216">
        <f>IF(ISTEXT(Siltumizolācija!G79),Siltumizolācija!G79,"")</f>
      </c>
      <c r="H363" s="217">
        <f t="shared" si="6"/>
      </c>
    </row>
    <row r="364" spans="1:8" ht="15">
      <c r="A364" s="214">
        <f>IF(ISNUMBER(Siltumizolācija!E80),Siltumizolācija!A80,"")</f>
      </c>
      <c r="B364" s="214">
        <f>IF(ISNUMBER(Siltumizolācija!E80),Siltumizolācija!B80,"")</f>
      </c>
      <c r="C364" s="215">
        <f>IF(ISNUMBER(Siltumizolācija!E80),Siltumizolācija!C80,"")</f>
      </c>
      <c r="D364" s="215">
        <f>IF(ISNUMBER(Siltumizolācija!E80),Siltumizolācija!D80,"")</f>
      </c>
      <c r="E364" s="215">
        <f>IF(ISNUMBER(Siltumizolācija!E80),Siltumizolācija!E80,"")</f>
      </c>
      <c r="F364" s="215">
        <f>IF(ISNUMBER(Siltumizolācija!E80),Siltumizolācija!F80,"")</f>
      </c>
      <c r="G364" s="216">
        <f>IF(ISTEXT(Siltumizolācija!G80),Siltumizolācija!G80,"")</f>
      </c>
      <c r="H364" s="217">
        <f t="shared" si="6"/>
      </c>
    </row>
    <row r="365" spans="1:8" ht="15">
      <c r="A365" s="214">
        <f>IF(ISNUMBER(Siltumizolācija!E81),Siltumizolācija!A81,"")</f>
      </c>
      <c r="B365" s="214">
        <f>IF(ISNUMBER(Siltumizolācija!E81),Siltumizolācija!B81,"")</f>
      </c>
      <c r="C365" s="215">
        <f>IF(ISNUMBER(Siltumizolācija!E81),Siltumizolācija!C81,"")</f>
      </c>
      <c r="D365" s="215">
        <f>IF(ISNUMBER(Siltumizolācija!E81),Siltumizolācija!D81,"")</f>
      </c>
      <c r="E365" s="215">
        <f>IF(ISNUMBER(Siltumizolācija!E81),Siltumizolācija!E81,"")</f>
      </c>
      <c r="F365" s="215">
        <f>IF(ISNUMBER(Siltumizolācija!E81),Siltumizolācija!F81,"")</f>
      </c>
      <c r="G365" s="216">
        <f>IF(ISTEXT(Siltumizolācija!G81),Siltumizolācija!G81,"")</f>
      </c>
      <c r="H365" s="217">
        <f t="shared" si="6"/>
      </c>
    </row>
    <row r="366" spans="1:8" ht="15">
      <c r="A366" s="214">
        <f>IF(ISNUMBER(Siltumizolācija!E82),Siltumizolācija!A82,"")</f>
      </c>
      <c r="B366" s="214">
        <f>IF(ISNUMBER(Siltumizolācija!E82),Siltumizolācija!B82,"")</f>
      </c>
      <c r="C366" s="215">
        <f>IF(ISNUMBER(Siltumizolācija!E82),Siltumizolācija!C82,"")</f>
      </c>
      <c r="D366" s="215">
        <f>IF(ISNUMBER(Siltumizolācija!E82),Siltumizolācija!D82,"")</f>
      </c>
      <c r="E366" s="215">
        <f>IF(ISNUMBER(Siltumizolācija!E82),Siltumizolācija!E82,"")</f>
      </c>
      <c r="F366" s="215">
        <f>IF(ISNUMBER(Siltumizolācija!E82),Siltumizolācija!F82,"")</f>
      </c>
      <c r="G366" s="216">
        <f>IF(ISTEXT(Siltumizolācija!G82),Siltumizolācija!G82,"")</f>
      </c>
      <c r="H366" s="217">
        <f t="shared" si="6"/>
      </c>
    </row>
    <row r="367" spans="1:8" ht="15">
      <c r="A367" s="214">
        <f>IF(ISNUMBER(Siltumizolācija!E83),Siltumizolācija!A83,"")</f>
      </c>
      <c r="B367" s="214">
        <f>IF(ISNUMBER(Siltumizolācija!E83),Siltumizolācija!B83,"")</f>
      </c>
      <c r="C367" s="215">
        <f>IF(ISNUMBER(Siltumizolācija!E83),Siltumizolācija!C83,"")</f>
      </c>
      <c r="D367" s="215">
        <f>IF(ISNUMBER(Siltumizolācija!E83),Siltumizolācija!D83,"")</f>
      </c>
      <c r="E367" s="215">
        <f>IF(ISNUMBER(Siltumizolācija!E83),Siltumizolācija!E83,"")</f>
      </c>
      <c r="F367" s="215">
        <f>IF(ISNUMBER(Siltumizolācija!E83),Siltumizolācija!F83,"")</f>
      </c>
      <c r="G367" s="216">
        <f>IF(ISTEXT(Siltumizolācija!G83),Siltumizolācija!G83,"")</f>
      </c>
      <c r="H367" s="217">
        <f t="shared" si="6"/>
      </c>
    </row>
    <row r="368" spans="1:8" ht="15">
      <c r="A368" s="214">
        <f>IF(ISNUMBER(Siltumizolācija!E84),Siltumizolācija!A84,"")</f>
      </c>
      <c r="B368" s="214">
        <f>IF(ISNUMBER(Siltumizolācija!E84),Siltumizolācija!B84,"")</f>
      </c>
      <c r="C368" s="215">
        <f>IF(ISNUMBER(Siltumizolācija!E84),Siltumizolācija!C84,"")</f>
      </c>
      <c r="D368" s="215">
        <f>IF(ISNUMBER(Siltumizolācija!E84),Siltumizolācija!D84,"")</f>
      </c>
      <c r="E368" s="215">
        <f>IF(ISNUMBER(Siltumizolācija!E84),Siltumizolācija!E84,"")</f>
      </c>
      <c r="F368" s="215">
        <f>IF(ISNUMBER(Siltumizolācija!E84),Siltumizolācija!F84,"")</f>
      </c>
      <c r="G368" s="216">
        <f>IF(ISTEXT(Siltumizolācija!G84),Siltumizolācija!G84,"")</f>
      </c>
      <c r="H368" s="217">
        <f t="shared" si="6"/>
      </c>
    </row>
    <row r="369" spans="1:8" ht="15">
      <c r="A369" s="214">
        <f>IF(ISNUMBER(Siltumizolācija!E85),Siltumizolācija!A85,"")</f>
      </c>
      <c r="B369" s="214">
        <f>IF(ISNUMBER(Siltumizolācija!E85),Siltumizolācija!B85,"")</f>
      </c>
      <c r="C369" s="215">
        <f>IF(ISNUMBER(Siltumizolācija!E85),Siltumizolācija!C85,"")</f>
      </c>
      <c r="D369" s="215">
        <f>IF(ISNUMBER(Siltumizolācija!E85),Siltumizolācija!D85,"")</f>
      </c>
      <c r="E369" s="215">
        <f>IF(ISNUMBER(Siltumizolācija!E85),Siltumizolācija!E85,"")</f>
      </c>
      <c r="F369" s="215">
        <f>IF(ISNUMBER(Siltumizolācija!E85),Siltumizolācija!F85,"")</f>
      </c>
      <c r="G369" s="216">
        <f>IF(ISTEXT(Siltumizolācija!G85),Siltumizolācija!G85,"")</f>
      </c>
      <c r="H369" s="217">
        <f t="shared" si="6"/>
      </c>
    </row>
    <row r="370" spans="1:8" ht="15">
      <c r="A370" s="214">
        <f>IF(ISNUMBER(Siltumizolācija!E86),Siltumizolācija!A86,"")</f>
      </c>
      <c r="B370" s="214">
        <f>IF(ISNUMBER(Siltumizolācija!E86),Siltumizolācija!B86,"")</f>
      </c>
      <c r="C370" s="215">
        <f>IF(ISNUMBER(Siltumizolācija!E86),Siltumizolācija!C86,"")</f>
      </c>
      <c r="D370" s="215">
        <f>IF(ISNUMBER(Siltumizolācija!E86),Siltumizolācija!D86,"")</f>
      </c>
      <c r="E370" s="215">
        <f>IF(ISNUMBER(Siltumizolācija!E86),Siltumizolācija!E86,"")</f>
      </c>
      <c r="F370" s="215">
        <f>IF(ISNUMBER(Siltumizolācija!E86),Siltumizolācija!F86,"")</f>
      </c>
      <c r="G370" s="216">
        <f>IF(ISTEXT(Siltumizolācija!G86),Siltumizolācija!G86,"")</f>
      </c>
      <c r="H370" s="217">
        <f t="shared" si="6"/>
      </c>
    </row>
    <row r="371" spans="1:8" ht="15">
      <c r="A371" s="214">
        <f>IF(ISNUMBER(Siltumizolācija!E87),Siltumizolācija!A87,"")</f>
      </c>
      <c r="B371" s="214">
        <f>IF(ISNUMBER(Siltumizolācija!E87),Siltumizolācija!B87,"")</f>
      </c>
      <c r="C371" s="215">
        <f>IF(ISNUMBER(Siltumizolācija!E87),Siltumizolācija!C87,"")</f>
      </c>
      <c r="D371" s="215">
        <f>IF(ISNUMBER(Siltumizolācija!E87),Siltumizolācija!D87,"")</f>
      </c>
      <c r="E371" s="215">
        <f>IF(ISNUMBER(Siltumizolācija!E87),Siltumizolācija!E87,"")</f>
      </c>
      <c r="F371" s="215">
        <f>IF(ISNUMBER(Siltumizolācija!E87),Siltumizolācija!F87,"")</f>
      </c>
      <c r="G371" s="216">
        <f>IF(ISTEXT(Siltumizolācija!G87),Siltumizolācija!G87,"")</f>
      </c>
      <c r="H371" s="217">
        <f t="shared" si="6"/>
      </c>
    </row>
    <row r="372" spans="1:8" ht="15">
      <c r="A372" s="214">
        <f>IF(ISNUMBER(Siltumizolācija!E88),Siltumizolācija!A88,"")</f>
      </c>
      <c r="B372" s="214">
        <f>IF(ISNUMBER(Siltumizolācija!E88),Siltumizolācija!B88,"")</f>
      </c>
      <c r="C372" s="215">
        <f>IF(ISNUMBER(Siltumizolācija!E88),Siltumizolācija!C88,"")</f>
      </c>
      <c r="D372" s="215">
        <f>IF(ISNUMBER(Siltumizolācija!E88),Siltumizolācija!D88,"")</f>
      </c>
      <c r="E372" s="215">
        <f>IF(ISNUMBER(Siltumizolācija!E88),Siltumizolācija!E88,"")</f>
      </c>
      <c r="F372" s="215">
        <f>IF(ISNUMBER(Siltumizolācija!E88),Siltumizolācija!F88,"")</f>
      </c>
      <c r="G372" s="216">
        <f>IF(ISTEXT(Siltumizolācija!G88),Siltumizolācija!G88,"")</f>
      </c>
      <c r="H372" s="217">
        <f t="shared" si="6"/>
      </c>
    </row>
    <row r="373" spans="1:8" ht="15">
      <c r="A373" s="214">
        <f>IF(ISNUMBER(Siltumizolācija!E89),Siltumizolācija!A89,"")</f>
      </c>
      <c r="B373" s="214">
        <f>IF(ISNUMBER(Siltumizolācija!E89),Siltumizolācija!B89,"")</f>
      </c>
      <c r="C373" s="215">
        <f>IF(ISNUMBER(Siltumizolācija!E89),Siltumizolācija!C89,"")</f>
      </c>
      <c r="D373" s="215">
        <f>IF(ISNUMBER(Siltumizolācija!E89),Siltumizolācija!D89,"")</f>
      </c>
      <c r="E373" s="215">
        <f>IF(ISNUMBER(Siltumizolācija!E89),Siltumizolācija!E89,"")</f>
      </c>
      <c r="F373" s="215">
        <f>IF(ISNUMBER(Siltumizolācija!E89),Siltumizolācija!F89,"")</f>
      </c>
      <c r="G373" s="216">
        <f>IF(ISTEXT(Siltumizolācija!G89),Siltumizolācija!G89,"")</f>
      </c>
      <c r="H373" s="217">
        <f t="shared" si="6"/>
      </c>
    </row>
    <row r="374" spans="1:8" ht="15">
      <c r="A374" s="214">
        <f>IF(ISNUMBER(Siltumizolācija!E90),Siltumizolācija!A90,"")</f>
      </c>
      <c r="B374" s="214">
        <f>IF(ISNUMBER(Siltumizolācija!E90),Siltumizolācija!B90,"")</f>
      </c>
      <c r="C374" s="215">
        <f>IF(ISNUMBER(Siltumizolācija!E90),Siltumizolācija!C90,"")</f>
      </c>
      <c r="D374" s="215">
        <f>IF(ISNUMBER(Siltumizolācija!E90),Siltumizolācija!D90,"")</f>
      </c>
      <c r="E374" s="215">
        <f>IF(ISNUMBER(Siltumizolācija!E90),Siltumizolācija!E90,"")</f>
      </c>
      <c r="F374" s="215">
        <f>IF(ISNUMBER(Siltumizolācija!E90),Siltumizolācija!F90,"")</f>
      </c>
      <c r="G374" s="216">
        <f>IF(ISTEXT(Siltumizolācija!G90),Siltumizolācija!G90,"")</f>
      </c>
      <c r="H374" s="217">
        <f t="shared" si="6"/>
      </c>
    </row>
    <row r="375" spans="1:8" ht="15">
      <c r="A375" s="214">
        <f>IF(ISNUMBER(Siltumizolācija!E91),Siltumizolācija!A91,"")</f>
      </c>
      <c r="B375" s="214">
        <f>IF(ISNUMBER(Siltumizolācija!E91),Siltumizolācija!B91,"")</f>
      </c>
      <c r="C375" s="215">
        <f>IF(ISNUMBER(Siltumizolācija!E91),Siltumizolācija!C91,"")</f>
      </c>
      <c r="D375" s="215">
        <f>IF(ISNUMBER(Siltumizolācija!E91),Siltumizolācija!D91,"")</f>
      </c>
      <c r="E375" s="215">
        <f>IF(ISNUMBER(Siltumizolācija!E91),Siltumizolācija!E91,"")</f>
      </c>
      <c r="F375" s="215">
        <f>IF(ISNUMBER(Siltumizolācija!E91),Siltumizolācija!F91,"")</f>
      </c>
      <c r="G375" s="216">
        <f>IF(ISTEXT(Siltumizolācija!G91),Siltumizolācija!G91,"")</f>
      </c>
      <c r="H375" s="217">
        <f t="shared" si="6"/>
      </c>
    </row>
    <row r="376" spans="1:8" ht="15">
      <c r="A376" s="214">
        <f>IF(ISNUMBER(Siltumizolācija!E92),Siltumizolācija!A92,"")</f>
      </c>
      <c r="B376" s="214">
        <f>IF(ISNUMBER(Siltumizolācija!E92),Siltumizolācija!B92,"")</f>
      </c>
      <c r="C376" s="215">
        <f>IF(ISNUMBER(Siltumizolācija!E92),Siltumizolācija!C92,"")</f>
      </c>
      <c r="D376" s="215">
        <f>IF(ISNUMBER(Siltumizolācija!E92),Siltumizolācija!D92,"")</f>
      </c>
      <c r="E376" s="215">
        <f>IF(ISNUMBER(Siltumizolācija!E92),Siltumizolācija!E92,"")</f>
      </c>
      <c r="F376" s="215">
        <f>IF(ISNUMBER(Siltumizolācija!E92),Siltumizolācija!F92,"")</f>
      </c>
      <c r="G376" s="216">
        <f>IF(ISTEXT(Siltumizolācija!G92),Siltumizolācija!G92,"")</f>
      </c>
      <c r="H376" s="217">
        <f t="shared" si="6"/>
      </c>
    </row>
    <row r="377" spans="1:8" ht="15">
      <c r="A377" s="214">
        <f>IF(ISNUMBER(Siltumizolācija!E93),Siltumizolācija!A93,"")</f>
      </c>
      <c r="B377" s="214">
        <f>IF(ISNUMBER(Siltumizolācija!E93),Siltumizolācija!B93,"")</f>
      </c>
      <c r="C377" s="215">
        <f>IF(ISNUMBER(Siltumizolācija!E93),Siltumizolācija!C93,"")</f>
      </c>
      <c r="D377" s="215">
        <f>IF(ISNUMBER(Siltumizolācija!E93),Siltumizolācija!D93,"")</f>
      </c>
      <c r="E377" s="215">
        <f>IF(ISNUMBER(Siltumizolācija!E93),Siltumizolācija!E93,"")</f>
      </c>
      <c r="F377" s="215">
        <f>IF(ISNUMBER(Siltumizolācija!E93),Siltumizolācija!F93,"")</f>
      </c>
      <c r="G377" s="216">
        <f>IF(ISTEXT(Siltumizolācija!G93),Siltumizolācija!G93,"")</f>
      </c>
      <c r="H377" s="217">
        <f t="shared" si="6"/>
      </c>
    </row>
    <row r="378" spans="1:8" ht="15">
      <c r="A378" s="214">
        <f>IF(ISNUMBER(Siltumizolācija!E94),Siltumizolācija!A94,"")</f>
      </c>
      <c r="B378" s="214">
        <f>IF(ISNUMBER(Siltumizolācija!E94),Siltumizolācija!B94,"")</f>
      </c>
      <c r="C378" s="215">
        <f>IF(ISNUMBER(Siltumizolācija!E94),Siltumizolācija!C94,"")</f>
      </c>
      <c r="D378" s="215">
        <f>IF(ISNUMBER(Siltumizolācija!E94),Siltumizolācija!D94,"")</f>
      </c>
      <c r="E378" s="215">
        <f>IF(ISNUMBER(Siltumizolācija!E94),Siltumizolācija!E94,"")</f>
      </c>
      <c r="F378" s="215">
        <f>IF(ISNUMBER(Siltumizolācija!E94),Siltumizolācija!F94,"")</f>
      </c>
      <c r="G378" s="216">
        <f>IF(ISTEXT(Siltumizolācija!G94),Siltumizolācija!G94,"")</f>
      </c>
      <c r="H378" s="217">
        <f t="shared" si="6"/>
      </c>
    </row>
    <row r="379" spans="1:8" ht="15">
      <c r="A379" s="214"/>
      <c r="B379" s="214"/>
      <c r="C379" s="215"/>
      <c r="D379" s="215"/>
      <c r="E379" s="215"/>
      <c r="F379" s="215"/>
      <c r="G379" s="216"/>
      <c r="H379" s="218"/>
    </row>
    <row r="380" spans="1:8" ht="15">
      <c r="A380" s="214">
        <f>IF(ISNUMBER(Transportbetons!E3),Transportbetons!A3,"")</f>
      </c>
      <c r="B380" s="214">
        <f>IF(ISNUMBER(Transportbetons!E3),Transportbetons!B3,"")</f>
      </c>
      <c r="C380" s="215">
        <f>IF(ISNUMBER(Transportbetons!E3),Transportbetons!C3,"")</f>
      </c>
      <c r="D380" s="215">
        <f>IF(ISNUMBER(Transportbetons!E3),Transportbetons!D3,"")</f>
      </c>
      <c r="E380" s="215">
        <f>IF(ISNUMBER(Transportbetons!E3),Transportbetons!E3,"")</f>
      </c>
      <c r="F380" s="215">
        <f>IF(ISNUMBER(Transportbetons!E3),Transportbetons!F3,"")</f>
      </c>
      <c r="G380" s="216">
        <f>IF(ISTEXT(Transportbetons!E3),Transportbetons!G3,"")</f>
      </c>
      <c r="H380" s="217">
        <f aca="true" t="shared" si="7" ref="H380:H408">IF(ISNUMBER(E380),"yes","")</f>
      </c>
    </row>
    <row r="381" spans="1:8" ht="15">
      <c r="A381" s="214">
        <f>IF(ISNUMBER(Transportbetons!E4),Transportbetons!A4,"")</f>
      </c>
      <c r="B381" s="214">
        <f>IF(ISNUMBER(Transportbetons!E4),Transportbetons!B4,"")</f>
      </c>
      <c r="C381" s="215">
        <f>IF(ISNUMBER(Transportbetons!E4),Transportbetons!C4,"")</f>
      </c>
      <c r="D381" s="215">
        <f>IF(ISNUMBER(Transportbetons!E4),Transportbetons!D4,"")</f>
      </c>
      <c r="E381" s="215">
        <f>IF(ISNUMBER(Transportbetons!E4),Transportbetons!E4,"")</f>
      </c>
      <c r="F381" s="215">
        <f>IF(ISNUMBER(Transportbetons!E4),Transportbetons!F4,"")</f>
      </c>
      <c r="G381" s="216">
        <f>IF(ISTEXT(Transportbetons!G4),Transportbetons!G4,"")</f>
      </c>
      <c r="H381" s="217">
        <f t="shared" si="7"/>
      </c>
    </row>
    <row r="382" spans="1:8" ht="15">
      <c r="A382" s="214">
        <f>IF(ISNUMBER(Transportbetons!E5),Transportbetons!A5,"")</f>
      </c>
      <c r="B382" s="214">
        <f>IF(ISNUMBER(Transportbetons!E5),Transportbetons!B5,"")</f>
      </c>
      <c r="C382" s="215">
        <f>IF(ISNUMBER(Transportbetons!E5),Transportbetons!C5,"")</f>
      </c>
      <c r="D382" s="215">
        <f>IF(ISNUMBER(Transportbetons!E5),Transportbetons!D5,"")</f>
      </c>
      <c r="E382" s="215">
        <f>IF(ISNUMBER(Transportbetons!E5),Transportbetons!E5,"")</f>
      </c>
      <c r="F382" s="215">
        <f>IF(ISNUMBER(Transportbetons!E5),Transportbetons!F5,"")</f>
      </c>
      <c r="G382" s="216">
        <f>IF(ISTEXT(Transportbetons!G5),Transportbetons!G5,"")</f>
      </c>
      <c r="H382" s="217">
        <f t="shared" si="7"/>
      </c>
    </row>
    <row r="383" spans="1:8" ht="15">
      <c r="A383" s="214">
        <f>IF(ISNUMBER(Transportbetons!E6),Transportbetons!A6,"")</f>
      </c>
      <c r="B383" s="214">
        <f>IF(ISNUMBER(Transportbetons!E6),Transportbetons!B6,"")</f>
      </c>
      <c r="C383" s="215">
        <f>IF(ISNUMBER(Transportbetons!E6),Transportbetons!C6,"")</f>
      </c>
      <c r="D383" s="215">
        <f>IF(ISNUMBER(Transportbetons!E6),Transportbetons!D6,"")</f>
      </c>
      <c r="E383" s="215">
        <f>IF(ISNUMBER(Transportbetons!E6),Transportbetons!E6,"")</f>
      </c>
      <c r="F383" s="215">
        <f>IF(ISNUMBER(Transportbetons!E6),Transportbetons!F6,"")</f>
      </c>
      <c r="G383" s="216">
        <f>IF(ISTEXT(Transportbetons!G6),Transportbetons!G6,"")</f>
      </c>
      <c r="H383" s="217">
        <f t="shared" si="7"/>
      </c>
    </row>
    <row r="384" spans="1:8" ht="15">
      <c r="A384" s="214">
        <f>IF(ISNUMBER(Transportbetons!E7),Transportbetons!A7,"")</f>
      </c>
      <c r="B384" s="214">
        <f>IF(ISNUMBER(Transportbetons!E7),Transportbetons!B7,"")</f>
      </c>
      <c r="C384" s="215">
        <f>IF(ISNUMBER(Transportbetons!E7),Transportbetons!C7,"")</f>
      </c>
      <c r="D384" s="215">
        <f>IF(ISNUMBER(Transportbetons!E7),Transportbetons!D7,"")</f>
      </c>
      <c r="E384" s="215">
        <f>IF(ISNUMBER(Transportbetons!E7),Transportbetons!E7,"")</f>
      </c>
      <c r="F384" s="215">
        <f>IF(ISNUMBER(Transportbetons!E7),Transportbetons!F7,"")</f>
      </c>
      <c r="G384" s="216">
        <f>IF(ISTEXT(Transportbetons!G7),Transportbetons!G7,"")</f>
      </c>
      <c r="H384" s="217">
        <f t="shared" si="7"/>
      </c>
    </row>
    <row r="385" spans="1:8" ht="15">
      <c r="A385" s="214">
        <f>IF(ISNUMBER(Transportbetons!E8),Transportbetons!A8,"")</f>
      </c>
      <c r="B385" s="214">
        <f>IF(ISNUMBER(Transportbetons!E8),Transportbetons!B8,"")</f>
      </c>
      <c r="C385" s="215">
        <f>IF(ISNUMBER(Transportbetons!E8),Transportbetons!C8,"")</f>
      </c>
      <c r="D385" s="215">
        <f>IF(ISNUMBER(Transportbetons!E8),Transportbetons!D8,"")</f>
      </c>
      <c r="E385" s="215">
        <f>IF(ISNUMBER(Transportbetons!E8),Transportbetons!E8,"")</f>
      </c>
      <c r="F385" s="215">
        <f>IF(ISNUMBER(Transportbetons!E8),Transportbetons!F8,"")</f>
      </c>
      <c r="G385" s="216">
        <f>IF(ISTEXT(Transportbetons!G8),Transportbetons!G8,"")</f>
      </c>
      <c r="H385" s="217">
        <f t="shared" si="7"/>
      </c>
    </row>
    <row r="386" spans="1:8" ht="15">
      <c r="A386" s="214">
        <f>IF(ISNUMBER(Transportbetons!E9),Transportbetons!A9,"")</f>
      </c>
      <c r="B386" s="214">
        <f>IF(ISNUMBER(Transportbetons!E9),Transportbetons!B9,"")</f>
      </c>
      <c r="C386" s="215">
        <f>IF(ISNUMBER(Transportbetons!E9),Transportbetons!C9,"")</f>
      </c>
      <c r="D386" s="215">
        <f>IF(ISNUMBER(Transportbetons!E9),Transportbetons!D9,"")</f>
      </c>
      <c r="E386" s="215">
        <f>IF(ISNUMBER(Transportbetons!E9),Transportbetons!E9,"")</f>
      </c>
      <c r="F386" s="215">
        <f>IF(ISNUMBER(Transportbetons!E9),Transportbetons!F9,"")</f>
      </c>
      <c r="G386" s="216">
        <f>IF(ISTEXT(Transportbetons!G9),Transportbetons!G9,"")</f>
      </c>
      <c r="H386" s="217">
        <f t="shared" si="7"/>
      </c>
    </row>
    <row r="387" spans="1:8" ht="15">
      <c r="A387" s="214">
        <f>IF(ISNUMBER(Transportbetons!E10),Transportbetons!A10,"")</f>
      </c>
      <c r="B387" s="214">
        <f>IF(ISNUMBER(Transportbetons!E10),Transportbetons!B10,"")</f>
      </c>
      <c r="C387" s="215">
        <f>IF(ISNUMBER(Transportbetons!E10),Transportbetons!C10,"")</f>
      </c>
      <c r="D387" s="215">
        <f>IF(ISNUMBER(Transportbetons!E10),Transportbetons!D10,"")</f>
      </c>
      <c r="E387" s="215">
        <f>IF(ISNUMBER(Transportbetons!E10),Transportbetons!E10,"")</f>
      </c>
      <c r="F387" s="215">
        <f>IF(ISNUMBER(Transportbetons!E10),Transportbetons!F10,"")</f>
      </c>
      <c r="G387" s="216">
        <f>IF(ISTEXT(Transportbetons!G10),Transportbetons!G10,"")</f>
      </c>
      <c r="H387" s="217">
        <f t="shared" si="7"/>
      </c>
    </row>
    <row r="388" spans="1:8" ht="15">
      <c r="A388" s="214">
        <f>IF(ISNUMBER(Transportbetons!E11),Transportbetons!A11,"")</f>
      </c>
      <c r="B388" s="214">
        <f>IF(ISNUMBER(Transportbetons!E11),Transportbetons!B11,"")</f>
      </c>
      <c r="C388" s="215">
        <f>IF(ISNUMBER(Transportbetons!E11),Transportbetons!C11,"")</f>
      </c>
      <c r="D388" s="215">
        <f>IF(ISNUMBER(Transportbetons!E11),Transportbetons!D11,"")</f>
      </c>
      <c r="E388" s="215">
        <f>IF(ISNUMBER(Transportbetons!E11),Transportbetons!E11,"")</f>
      </c>
      <c r="F388" s="215">
        <f>IF(ISNUMBER(Transportbetons!E11),Transportbetons!F11,"")</f>
      </c>
      <c r="G388" s="216">
        <f>IF(ISTEXT(Transportbetons!G11),Transportbetons!G11,"")</f>
      </c>
      <c r="H388" s="217">
        <f t="shared" si="7"/>
      </c>
    </row>
    <row r="389" spans="1:8" ht="15">
      <c r="A389" s="214">
        <f>IF(ISNUMBER(Transportbetons!E12),Transportbetons!A12,"")</f>
      </c>
      <c r="B389" s="214">
        <f>IF(ISNUMBER(Transportbetons!E12),Transportbetons!B12,"")</f>
      </c>
      <c r="C389" s="215">
        <f>IF(ISNUMBER(Transportbetons!E12),Transportbetons!C12,"")</f>
      </c>
      <c r="D389" s="215">
        <f>IF(ISNUMBER(Transportbetons!E12),Transportbetons!D12,"")</f>
      </c>
      <c r="E389" s="215">
        <f>IF(ISNUMBER(Transportbetons!E12),Transportbetons!E12,"")</f>
      </c>
      <c r="F389" s="215">
        <f>IF(ISNUMBER(Transportbetons!E12),Transportbetons!F12,"")</f>
      </c>
      <c r="G389" s="216">
        <f>IF(ISTEXT(Transportbetons!G12),Transportbetons!G12,"")</f>
      </c>
      <c r="H389" s="217">
        <f t="shared" si="7"/>
      </c>
    </row>
    <row r="390" spans="1:8" ht="15">
      <c r="A390" s="214">
        <f>IF(ISNUMBER(Transportbetons!E13),Transportbetons!A13,"")</f>
      </c>
      <c r="B390" s="214">
        <f>IF(ISNUMBER(Transportbetons!E13),Transportbetons!B13,"")</f>
      </c>
      <c r="C390" s="215">
        <f>IF(ISNUMBER(Transportbetons!E13),Transportbetons!C13,"")</f>
      </c>
      <c r="D390" s="215">
        <f>IF(ISNUMBER(Transportbetons!E13),Transportbetons!D13,"")</f>
      </c>
      <c r="E390" s="215">
        <f>IF(ISNUMBER(Transportbetons!E13),Transportbetons!E13,"")</f>
      </c>
      <c r="F390" s="215">
        <f>IF(ISNUMBER(Transportbetons!E13),Transportbetons!F13,"")</f>
      </c>
      <c r="G390" s="216">
        <f>IF(ISTEXT(Transportbetons!G13),Transportbetons!G13,"")</f>
      </c>
      <c r="H390" s="217">
        <f t="shared" si="7"/>
      </c>
    </row>
    <row r="391" spans="1:8" ht="15">
      <c r="A391" s="214">
        <f>IF(ISNUMBER(Transportbetons!E14),Transportbetons!A14,"")</f>
      </c>
      <c r="B391" s="214">
        <f>IF(ISNUMBER(Transportbetons!E14),Transportbetons!B14,"")</f>
      </c>
      <c r="C391" s="215">
        <f>IF(ISNUMBER(Transportbetons!E14),Transportbetons!C14,"")</f>
      </c>
      <c r="D391" s="215">
        <f>IF(ISNUMBER(Transportbetons!E14),Transportbetons!D14,"")</f>
      </c>
      <c r="E391" s="215">
        <f>IF(ISNUMBER(Transportbetons!E14),Transportbetons!E14,"")</f>
      </c>
      <c r="F391" s="215">
        <f>IF(ISNUMBER(Transportbetons!E14),Transportbetons!F14,"")</f>
      </c>
      <c r="G391" s="216">
        <f>IF(ISTEXT(Transportbetons!G14),Transportbetons!G14,"")</f>
      </c>
      <c r="H391" s="217">
        <f t="shared" si="7"/>
      </c>
    </row>
    <row r="392" spans="1:8" ht="15">
      <c r="A392" s="214">
        <f>IF(ISNUMBER(Transportbetons!E15),Transportbetons!A15,"")</f>
      </c>
      <c r="B392" s="214">
        <f>IF(ISNUMBER(Transportbetons!E15),Transportbetons!B15,"")</f>
      </c>
      <c r="C392" s="215">
        <f>IF(ISNUMBER(Transportbetons!E15),Transportbetons!C15,"")</f>
      </c>
      <c r="D392" s="215">
        <f>IF(ISNUMBER(Transportbetons!E15),Transportbetons!D15,"")</f>
      </c>
      <c r="E392" s="215">
        <f>IF(ISNUMBER(Transportbetons!E15),Transportbetons!E15,"")</f>
      </c>
      <c r="F392" s="215">
        <f>IF(ISNUMBER(Transportbetons!E15),Transportbetons!F15,"")</f>
      </c>
      <c r="G392" s="216">
        <f>IF(ISTEXT(Transportbetons!G15),Transportbetons!G15,"")</f>
      </c>
      <c r="H392" s="217">
        <f t="shared" si="7"/>
      </c>
    </row>
    <row r="393" spans="1:8" ht="15">
      <c r="A393" s="214">
        <f>IF(ISNUMBER(Transportbetons!E16),Transportbetons!A16,"")</f>
      </c>
      <c r="B393" s="214">
        <f>IF(ISNUMBER(Transportbetons!E16),Transportbetons!B16,"")</f>
      </c>
      <c r="C393" s="215">
        <f>IF(ISNUMBER(Transportbetons!E16),Transportbetons!C16,"")</f>
      </c>
      <c r="D393" s="215">
        <f>IF(ISNUMBER(Transportbetons!E16),Transportbetons!D16,"")</f>
      </c>
      <c r="E393" s="215">
        <f>IF(ISNUMBER(Transportbetons!E16),Transportbetons!E16,"")</f>
      </c>
      <c r="F393" s="215">
        <f>IF(ISNUMBER(Transportbetons!E16),Transportbetons!F16,"")</f>
      </c>
      <c r="G393" s="216">
        <f>IF(ISTEXT(Transportbetons!G16),Transportbetons!G16,"")</f>
      </c>
      <c r="H393" s="217">
        <f t="shared" si="7"/>
      </c>
    </row>
    <row r="394" spans="1:8" ht="15">
      <c r="A394" s="214">
        <f>IF(ISNUMBER(Transportbetons!E17),Transportbetons!A17,"")</f>
      </c>
      <c r="B394" s="214">
        <f>IF(ISNUMBER(Transportbetons!E17),Transportbetons!B17,"")</f>
      </c>
      <c r="C394" s="215">
        <f>IF(ISNUMBER(Transportbetons!E17),Transportbetons!C17,"")</f>
      </c>
      <c r="D394" s="215">
        <f>IF(ISNUMBER(Transportbetons!E17),Transportbetons!D17,"")</f>
      </c>
      <c r="E394" s="215">
        <f>IF(ISNUMBER(Transportbetons!E17),Transportbetons!E17,"")</f>
      </c>
      <c r="F394" s="215">
        <f>IF(ISNUMBER(Transportbetons!E17),Transportbetons!F17,"")</f>
      </c>
      <c r="G394" s="216">
        <f>IF(ISTEXT(Transportbetons!G17),Transportbetons!G17,"")</f>
      </c>
      <c r="H394" s="217">
        <f t="shared" si="7"/>
      </c>
    </row>
    <row r="395" spans="1:8" ht="15">
      <c r="A395" s="214">
        <f>IF(ISNUMBER(Transportbetons!E18),Transportbetons!A18,"")</f>
      </c>
      <c r="B395" s="214">
        <f>IF(ISNUMBER(Transportbetons!E18),Transportbetons!B18,"")</f>
      </c>
      <c r="C395" s="215">
        <f>IF(ISNUMBER(Transportbetons!E18),Transportbetons!C18,"")</f>
      </c>
      <c r="D395" s="215">
        <f>IF(ISNUMBER(Transportbetons!E18),Transportbetons!D18,"")</f>
      </c>
      <c r="E395" s="215">
        <f>IF(ISNUMBER(Transportbetons!E18),Transportbetons!E18,"")</f>
      </c>
      <c r="F395" s="215">
        <f>IF(ISNUMBER(Transportbetons!E18),Transportbetons!F18,"")</f>
      </c>
      <c r="G395" s="216">
        <f>IF(ISTEXT(Transportbetons!G18),Transportbetons!G18,"")</f>
      </c>
      <c r="H395" s="217">
        <f t="shared" si="7"/>
      </c>
    </row>
    <row r="396" spans="1:8" ht="15">
      <c r="A396" s="214">
        <f>IF(ISNUMBER(Transportbetons!E19),Transportbetons!A19,"")</f>
      </c>
      <c r="B396" s="214">
        <f>IF(ISNUMBER(Transportbetons!E19),Transportbetons!B19,"")</f>
      </c>
      <c r="C396" s="215">
        <f>IF(ISNUMBER(Transportbetons!E19),Transportbetons!C19,"")</f>
      </c>
      <c r="D396" s="215">
        <f>IF(ISNUMBER(Transportbetons!E19),Transportbetons!D19,"")</f>
      </c>
      <c r="E396" s="215">
        <f>IF(ISNUMBER(Transportbetons!E19),Transportbetons!E19,"")</f>
      </c>
      <c r="F396" s="215">
        <f>IF(ISNUMBER(Transportbetons!E19),Transportbetons!F19,"")</f>
      </c>
      <c r="G396" s="216">
        <f>IF(ISTEXT(Transportbetons!G19),Transportbetons!G19,"")</f>
      </c>
      <c r="H396" s="217">
        <f t="shared" si="7"/>
      </c>
    </row>
    <row r="397" spans="1:8" ht="15">
      <c r="A397" s="214">
        <f>IF(ISNUMBER(Transportbetons!E20),Transportbetons!A20,"")</f>
      </c>
      <c r="B397" s="214">
        <f>IF(ISNUMBER(Transportbetons!E20),Transportbetons!B20,"")</f>
      </c>
      <c r="C397" s="215">
        <f>IF(ISNUMBER(Transportbetons!E20),Transportbetons!C20,"")</f>
      </c>
      <c r="D397" s="215">
        <f>IF(ISNUMBER(Transportbetons!E20),Transportbetons!D20,"")</f>
      </c>
      <c r="E397" s="215">
        <f>IF(ISNUMBER(Transportbetons!E20),Transportbetons!E20,"")</f>
      </c>
      <c r="F397" s="215">
        <f>IF(ISNUMBER(Transportbetons!E20),Transportbetons!F20,"")</f>
      </c>
      <c r="G397" s="216">
        <f>IF(ISTEXT(Transportbetons!G20),Transportbetons!G20,"")</f>
      </c>
      <c r="H397" s="217">
        <f t="shared" si="7"/>
      </c>
    </row>
    <row r="398" spans="1:8" ht="15">
      <c r="A398" s="214">
        <f>IF(ISNUMBER(Transportbetons!E21),Transportbetons!A21,"")</f>
      </c>
      <c r="B398" s="214">
        <f>IF(ISNUMBER(Transportbetons!E21),Transportbetons!B21,"")</f>
      </c>
      <c r="C398" s="215">
        <f>IF(ISNUMBER(Transportbetons!E21),Transportbetons!C21,"")</f>
      </c>
      <c r="D398" s="215">
        <f>IF(ISNUMBER(Transportbetons!E21),Transportbetons!D21,"")</f>
      </c>
      <c r="E398" s="215">
        <f>IF(ISNUMBER(Transportbetons!E21),Transportbetons!E21,"")</f>
      </c>
      <c r="F398" s="215">
        <f>IF(ISNUMBER(Transportbetons!E21),Transportbetons!F21,"")</f>
      </c>
      <c r="G398" s="216">
        <f>IF(ISTEXT(Transportbetons!G21),Transportbetons!G21,"")</f>
      </c>
      <c r="H398" s="217">
        <f t="shared" si="7"/>
      </c>
    </row>
    <row r="399" spans="1:8" ht="15">
      <c r="A399" s="214">
        <f>IF(ISNUMBER(Transportbetons!E22),Transportbetons!A22,"")</f>
      </c>
      <c r="B399" s="214">
        <f>IF(ISNUMBER(Transportbetons!E22),Transportbetons!B22,"")</f>
      </c>
      <c r="C399" s="215">
        <f>IF(ISNUMBER(Transportbetons!E22),Transportbetons!C22,"")</f>
      </c>
      <c r="D399" s="215">
        <f>IF(ISNUMBER(Transportbetons!E22),Transportbetons!D22,"")</f>
      </c>
      <c r="E399" s="215">
        <f>IF(ISNUMBER(Transportbetons!E22),Transportbetons!E22,"")</f>
      </c>
      <c r="F399" s="215">
        <f>IF(ISNUMBER(Transportbetons!E22),Transportbetons!F22,"")</f>
      </c>
      <c r="G399" s="216">
        <f>IF(ISTEXT(Transportbetons!G22),Transportbetons!G22,"")</f>
      </c>
      <c r="H399" s="217">
        <f t="shared" si="7"/>
      </c>
    </row>
    <row r="400" spans="1:8" ht="15">
      <c r="A400" s="214">
        <f>IF(ISNUMBER(Transportbetons!E23),Transportbetons!A23,"")</f>
      </c>
      <c r="B400" s="214">
        <f>IF(ISNUMBER(Transportbetons!E23),Transportbetons!B23,"")</f>
      </c>
      <c r="C400" s="215">
        <f>IF(ISNUMBER(Transportbetons!E23),Transportbetons!C23,"")</f>
      </c>
      <c r="D400" s="215">
        <f>IF(ISNUMBER(Transportbetons!E23),Transportbetons!D23,"")</f>
      </c>
      <c r="E400" s="215">
        <f>IF(ISNUMBER(Transportbetons!E23),Transportbetons!E23,"")</f>
      </c>
      <c r="F400" s="215">
        <f>IF(ISNUMBER(Transportbetons!E23),Transportbetons!F23,"")</f>
      </c>
      <c r="G400" s="216">
        <f>IF(ISTEXT(Transportbetons!G23),Transportbetons!G23,"")</f>
      </c>
      <c r="H400" s="217">
        <f t="shared" si="7"/>
      </c>
    </row>
    <row r="401" spans="1:8" ht="15">
      <c r="A401" s="214">
        <f>IF(ISNUMBER(Transportbetons!E24),Transportbetons!A24,"")</f>
      </c>
      <c r="B401" s="214">
        <f>IF(ISNUMBER(Transportbetons!E24),Transportbetons!B24,"")</f>
      </c>
      <c r="C401" s="215">
        <f>IF(ISNUMBER(Transportbetons!E24),Transportbetons!C24,"")</f>
      </c>
      <c r="D401" s="215">
        <f>IF(ISNUMBER(Transportbetons!E24),Transportbetons!D24,"")</f>
      </c>
      <c r="E401" s="215">
        <f>IF(ISNUMBER(Transportbetons!E24),Transportbetons!E24,"")</f>
      </c>
      <c r="F401" s="215">
        <f>IF(ISNUMBER(Transportbetons!E24),Transportbetons!F24,"")</f>
      </c>
      <c r="G401" s="216">
        <f>IF(ISTEXT(Transportbetons!G24),Transportbetons!G24,"")</f>
      </c>
      <c r="H401" s="217">
        <f t="shared" si="7"/>
      </c>
    </row>
    <row r="402" spans="1:8" ht="15">
      <c r="A402" s="214">
        <f>IF(ISNUMBER(Transportbetons!E25),Transportbetons!A25,"")</f>
      </c>
      <c r="B402" s="214">
        <f>IF(ISNUMBER(Transportbetons!E25),Transportbetons!B25,"")</f>
      </c>
      <c r="C402" s="215">
        <f>IF(ISNUMBER(Transportbetons!E25),Transportbetons!C25,"")</f>
      </c>
      <c r="D402" s="215">
        <f>IF(ISNUMBER(Transportbetons!E25),Transportbetons!D25,"")</f>
      </c>
      <c r="E402" s="215">
        <f>IF(ISNUMBER(Transportbetons!E25),Transportbetons!E25,"")</f>
      </c>
      <c r="F402" s="215">
        <f>IF(ISNUMBER(Transportbetons!E25),Transportbetons!F25,"")</f>
      </c>
      <c r="G402" s="216">
        <f>IF(ISTEXT(Transportbetons!G25),Transportbetons!G25,"")</f>
      </c>
      <c r="H402" s="217">
        <f t="shared" si="7"/>
      </c>
    </row>
    <row r="403" spans="1:8" ht="15">
      <c r="A403" s="214">
        <f>IF(ISNUMBER(Transportbetons!E26),Transportbetons!A26,"")</f>
      </c>
      <c r="B403" s="214">
        <f>IF(ISNUMBER(Transportbetons!E26),Transportbetons!B26,"")</f>
      </c>
      <c r="C403" s="215">
        <f>IF(ISNUMBER(Transportbetons!E26),Transportbetons!C26,"")</f>
      </c>
      <c r="D403" s="215">
        <f>IF(ISNUMBER(Transportbetons!E26),Transportbetons!D26,"")</f>
      </c>
      <c r="E403" s="215">
        <f>IF(ISNUMBER(Transportbetons!E26),Transportbetons!E26,"")</f>
      </c>
      <c r="F403" s="215">
        <f>IF(ISNUMBER(Transportbetons!E26),Transportbetons!F26,"")</f>
      </c>
      <c r="G403" s="216">
        <f>IF(ISTEXT(Transportbetons!G26),Transportbetons!G26,"")</f>
      </c>
      <c r="H403" s="217">
        <f t="shared" si="7"/>
      </c>
    </row>
    <row r="404" spans="1:8" ht="15">
      <c r="A404" s="214">
        <f>IF(ISNUMBER(Transportbetons!E27),Transportbetons!A27,"")</f>
      </c>
      <c r="B404" s="214">
        <f>IF(ISNUMBER(Transportbetons!E27),Transportbetons!B27,"")</f>
      </c>
      <c r="C404" s="215">
        <f>IF(ISNUMBER(Transportbetons!E27),Transportbetons!C27,"")</f>
      </c>
      <c r="D404" s="215">
        <f>IF(ISNUMBER(Transportbetons!E27),Transportbetons!D27,"")</f>
      </c>
      <c r="E404" s="215">
        <f>IF(ISNUMBER(Transportbetons!E27),Transportbetons!E27,"")</f>
      </c>
      <c r="F404" s="215">
        <f>IF(ISNUMBER(Transportbetons!E27),Transportbetons!F27,"")</f>
      </c>
      <c r="G404" s="216">
        <f>IF(ISTEXT(Transportbetons!G27),Transportbetons!G27,"")</f>
      </c>
      <c r="H404" s="217">
        <f t="shared" si="7"/>
      </c>
    </row>
    <row r="405" spans="1:8" ht="15">
      <c r="A405" s="214">
        <f>IF(ISNUMBER(Transportbetons!E28),Transportbetons!A28,"")</f>
      </c>
      <c r="B405" s="214">
        <f>IF(ISNUMBER(Transportbetons!E28),Transportbetons!B28,"")</f>
      </c>
      <c r="C405" s="215">
        <f>IF(ISNUMBER(Transportbetons!E28),Transportbetons!C28,"")</f>
      </c>
      <c r="D405" s="215">
        <f>IF(ISNUMBER(Transportbetons!E28),Transportbetons!D28,"")</f>
      </c>
      <c r="E405" s="215">
        <f>IF(ISNUMBER(Transportbetons!E28),Transportbetons!E28,"")</f>
      </c>
      <c r="F405" s="215">
        <f>IF(ISNUMBER(Transportbetons!E28),Transportbetons!F28,"")</f>
      </c>
      <c r="G405" s="216">
        <f>IF(ISTEXT(Transportbetons!G28),Transportbetons!G28,"")</f>
      </c>
      <c r="H405" s="217">
        <f t="shared" si="7"/>
      </c>
    </row>
    <row r="406" spans="1:8" ht="15">
      <c r="A406" s="214">
        <f>IF(ISNUMBER(Transportbetons!E29),Transportbetons!A29,"")</f>
      </c>
      <c r="B406" s="214">
        <f>IF(ISNUMBER(Transportbetons!E29),Transportbetons!B29,"")</f>
      </c>
      <c r="C406" s="215">
        <f>IF(ISNUMBER(Transportbetons!E29),Transportbetons!C29,"")</f>
      </c>
      <c r="D406" s="215">
        <f>IF(ISNUMBER(Transportbetons!E29),Transportbetons!D29,"")</f>
      </c>
      <c r="E406" s="215">
        <f>IF(ISNUMBER(Transportbetons!E29),Transportbetons!E29,"")</f>
      </c>
      <c r="F406" s="215">
        <f>IF(ISNUMBER(Transportbetons!E29),Transportbetons!F29,"")</f>
      </c>
      <c r="G406" s="216">
        <f>IF(ISTEXT(Transportbetons!G29),Transportbetons!G29,"")</f>
      </c>
      <c r="H406" s="217">
        <f t="shared" si="7"/>
      </c>
    </row>
    <row r="407" spans="1:8" ht="15">
      <c r="A407" s="214">
        <f>IF(ISNUMBER(Transportbetons!E30),Transportbetons!A30,"")</f>
      </c>
      <c r="B407" s="214">
        <f>IF(ISNUMBER(Transportbetons!E30),Transportbetons!B30,"")</f>
      </c>
      <c r="C407" s="215">
        <f>IF(ISNUMBER(Transportbetons!E30),Transportbetons!C30,"")</f>
      </c>
      <c r="D407" s="215">
        <f>IF(ISNUMBER(Transportbetons!E30),Transportbetons!D30,"")</f>
      </c>
      <c r="E407" s="215">
        <f>IF(ISNUMBER(Transportbetons!E30),Transportbetons!E30,"")</f>
      </c>
      <c r="F407" s="215">
        <f>IF(ISNUMBER(Transportbetons!E30),Transportbetons!F30,"")</f>
      </c>
      <c r="G407" s="216">
        <f>IF(ISTEXT(Transportbetons!G30),Transportbetons!G30,"")</f>
      </c>
      <c r="H407" s="217">
        <f t="shared" si="7"/>
      </c>
    </row>
    <row r="408" spans="1:8" ht="15">
      <c r="A408" s="214">
        <f>IF(ISNUMBER(Transportbetons!E31),Transportbetons!A31,"")</f>
      </c>
      <c r="B408" s="214">
        <f>IF(ISNUMBER(Transportbetons!E31),Transportbetons!B31,"")</f>
      </c>
      <c r="C408" s="215">
        <f>IF(ISNUMBER(Transportbetons!E31),Transportbetons!C31,"")</f>
      </c>
      <c r="D408" s="215">
        <f>IF(ISNUMBER(Transportbetons!E31),Transportbetons!D31,"")</f>
      </c>
      <c r="E408" s="215">
        <f>IF(ISNUMBER(Transportbetons!E31),Transportbetons!E31,"")</f>
      </c>
      <c r="F408" s="215">
        <f>IF(ISNUMBER(Transportbetons!E31),Transportbetons!F31,"")</f>
      </c>
      <c r="G408" s="216">
        <f>IF(ISTEXT(Transportbetons!G31),Transportbetons!G31,"")</f>
      </c>
      <c r="H408" s="217">
        <f t="shared" si="7"/>
      </c>
    </row>
    <row r="409" spans="1:8" ht="15">
      <c r="A409" s="214"/>
      <c r="B409" s="214"/>
      <c r="C409" s="215"/>
      <c r="D409" s="215"/>
      <c r="E409" s="215"/>
      <c r="F409" s="215"/>
      <c r="G409" s="216"/>
      <c r="H409" s="218"/>
    </row>
    <row r="410" spans="1:8" ht="15">
      <c r="A410" s="214">
        <f>IF(ISNUMBER(Stiegrojums!E3),Stiegrojums!A3,"")</f>
      </c>
      <c r="B410" s="214">
        <f>IF(ISNUMBER(Stiegrojums!E3),Stiegrojums!B3,"")</f>
      </c>
      <c r="C410" s="215">
        <f>IF(ISNUMBER(Stiegrojums!E3),Stiegrojums!C3,"")</f>
      </c>
      <c r="D410" s="215">
        <f>IF(ISNUMBER(Stiegrojums!E3),Stiegrojums!D3,"")</f>
      </c>
      <c r="E410" s="215">
        <f>IF(ISNUMBER(Stiegrojums!E3),Stiegrojums!E3,"")</f>
      </c>
      <c r="F410" s="215">
        <f>IF(ISNUMBER(Stiegrojums!E3),Stiegrojums!F3,"")</f>
      </c>
      <c r="G410" s="216">
        <f>IF(ISTEXT(Stiegrojums!E3),Stiegrojums!G3,"")</f>
        <v>0</v>
      </c>
      <c r="H410" s="217">
        <f aca="true" t="shared" si="8" ref="H410:H440">IF(ISNUMBER(E410),"yes","")</f>
      </c>
    </row>
    <row r="411" spans="1:8" ht="15">
      <c r="A411" s="214">
        <f>IF(ISNUMBER(Stiegrojums!E4),Stiegrojums!A4,"")</f>
      </c>
      <c r="B411" s="214">
        <f>IF(ISNUMBER(Stiegrojums!E4),Stiegrojums!B4,"")</f>
      </c>
      <c r="C411" s="215">
        <f>IF(ISNUMBER(Stiegrojums!E4),Stiegrojums!C4,"")</f>
      </c>
      <c r="D411" s="215">
        <f>IF(ISNUMBER(Stiegrojums!E4),Stiegrojums!D4,"")</f>
      </c>
      <c r="E411" s="215">
        <f>IF(ISNUMBER(Stiegrojums!E4),Stiegrojums!E4,"")</f>
      </c>
      <c r="F411" s="215">
        <f>IF(ISNUMBER(Stiegrojums!E4),Stiegrojums!F4,"")</f>
      </c>
      <c r="G411" s="216" t="str">
        <f>IF(ISTEXT(Stiegrojums!G4),Stiegrojums!G4,"")</f>
        <v>1 metra masa 0,22 kg</v>
      </c>
      <c r="H411" s="217">
        <f t="shared" si="8"/>
      </c>
    </row>
    <row r="412" spans="1:8" ht="15">
      <c r="A412" s="214">
        <f>IF(ISNUMBER(Stiegrojums!E5),Stiegrojums!A5,"")</f>
      </c>
      <c r="B412" s="214">
        <f>IF(ISNUMBER(Stiegrojums!E5),Stiegrojums!B5,"")</f>
      </c>
      <c r="C412" s="215">
        <f>IF(ISNUMBER(Stiegrojums!E5),Stiegrojums!C5,"")</f>
      </c>
      <c r="D412" s="215">
        <f>IF(ISNUMBER(Stiegrojums!E5),Stiegrojums!D5,"")</f>
      </c>
      <c r="E412" s="215">
        <f>IF(ISNUMBER(Stiegrojums!E5),Stiegrojums!E5,"")</f>
      </c>
      <c r="F412" s="215">
        <f>IF(ISNUMBER(Stiegrojums!E5),Stiegrojums!F5,"")</f>
      </c>
      <c r="G412" s="216" t="str">
        <f>IF(ISTEXT(Stiegrojums!G5),Stiegrojums!G5,"")</f>
        <v>1 metra masa 0,40 kg</v>
      </c>
      <c r="H412" s="217">
        <f t="shared" si="8"/>
      </c>
    </row>
    <row r="413" spans="1:8" ht="15">
      <c r="A413" s="214">
        <f>IF(ISNUMBER(Stiegrojums!E6),Stiegrojums!A6,"")</f>
      </c>
      <c r="B413" s="214">
        <f>IF(ISNUMBER(Stiegrojums!E6),Stiegrojums!B6,"")</f>
      </c>
      <c r="C413" s="215">
        <f>IF(ISNUMBER(Stiegrojums!E6),Stiegrojums!C6,"")</f>
      </c>
      <c r="D413" s="215">
        <f>IF(ISNUMBER(Stiegrojums!E6),Stiegrojums!D6,"")</f>
      </c>
      <c r="E413" s="215">
        <f>IF(ISNUMBER(Stiegrojums!E6),Stiegrojums!E6,"")</f>
      </c>
      <c r="F413" s="215">
        <f>IF(ISNUMBER(Stiegrojums!E6),Stiegrojums!F6,"")</f>
      </c>
      <c r="G413" s="216" t="str">
        <f>IF(ISTEXT(Stiegrojums!G6),Stiegrojums!G6,"")</f>
        <v>1 metra masa 0,62 kg</v>
      </c>
      <c r="H413" s="217">
        <f t="shared" si="8"/>
      </c>
    </row>
    <row r="414" spans="1:8" ht="15">
      <c r="A414" s="214">
        <f>IF(ISNUMBER(Stiegrojums!E7),Stiegrojums!A7,"")</f>
      </c>
      <c r="B414" s="214">
        <f>IF(ISNUMBER(Stiegrojums!E7),Stiegrojums!B7,"")</f>
      </c>
      <c r="C414" s="215">
        <f>IF(ISNUMBER(Stiegrojums!E7),Stiegrojums!C7,"")</f>
      </c>
      <c r="D414" s="215">
        <f>IF(ISNUMBER(Stiegrojums!E7),Stiegrojums!D7,"")</f>
      </c>
      <c r="E414" s="215">
        <f>IF(ISNUMBER(Stiegrojums!E7),Stiegrojums!E7,"")</f>
      </c>
      <c r="F414" s="215">
        <f>IF(ISNUMBER(Stiegrojums!E7),Stiegrojums!F7,"")</f>
      </c>
      <c r="G414" s="216" t="str">
        <f>IF(ISTEXT(Stiegrojums!G7),Stiegrojums!G7,"")</f>
        <v>1 metra masa 0,89 kg</v>
      </c>
      <c r="H414" s="217">
        <f t="shared" si="8"/>
      </c>
    </row>
    <row r="415" spans="1:8" ht="15">
      <c r="A415" s="214">
        <f>IF(ISNUMBER(Stiegrojums!E8),Stiegrojums!A8,"")</f>
      </c>
      <c r="B415" s="214">
        <f>IF(ISNUMBER(Stiegrojums!E8),Stiegrojums!B8,"")</f>
      </c>
      <c r="C415" s="215">
        <f>IF(ISNUMBER(Stiegrojums!E8),Stiegrojums!C8,"")</f>
      </c>
      <c r="D415" s="215">
        <f>IF(ISNUMBER(Stiegrojums!E8),Stiegrojums!D8,"")</f>
      </c>
      <c r="E415" s="215">
        <f>IF(ISNUMBER(Stiegrojums!E8),Stiegrojums!E8,"")</f>
      </c>
      <c r="F415" s="215">
        <f>IF(ISNUMBER(Stiegrojums!E8),Stiegrojums!F8,"")</f>
      </c>
      <c r="G415" s="216" t="str">
        <f>IF(ISTEXT(Stiegrojums!G8),Stiegrojums!G8,"")</f>
        <v>1 metra masa 1,21 kg</v>
      </c>
      <c r="H415" s="217">
        <f t="shared" si="8"/>
      </c>
    </row>
    <row r="416" spans="1:8" ht="15">
      <c r="A416" s="214">
        <f>IF(ISNUMBER(Stiegrojums!E9),Stiegrojums!A9,"")</f>
      </c>
      <c r="B416" s="214">
        <f>IF(ISNUMBER(Stiegrojums!E9),Stiegrojums!B9,"")</f>
      </c>
      <c r="C416" s="215">
        <f>IF(ISNUMBER(Stiegrojums!E9),Stiegrojums!C9,"")</f>
      </c>
      <c r="D416" s="215">
        <f>IF(ISNUMBER(Stiegrojums!E9),Stiegrojums!D9,"")</f>
      </c>
      <c r="E416" s="215">
        <f>IF(ISNUMBER(Stiegrojums!E9),Stiegrojums!E9,"")</f>
      </c>
      <c r="F416" s="215">
        <f>IF(ISNUMBER(Stiegrojums!E9),Stiegrojums!F9,"")</f>
      </c>
      <c r="G416" s="216" t="str">
        <f>IF(ISTEXT(Stiegrojums!G9),Stiegrojums!G9,"")</f>
        <v>1 metra masa 1,58 kg</v>
      </c>
      <c r="H416" s="217">
        <f t="shared" si="8"/>
      </c>
    </row>
    <row r="417" spans="1:8" ht="15">
      <c r="A417" s="214">
        <f>IF(ISNUMBER(Stiegrojums!E10),Stiegrojums!A10,"")</f>
      </c>
      <c r="B417" s="214">
        <f>IF(ISNUMBER(Stiegrojums!E10),Stiegrojums!B10,"")</f>
      </c>
      <c r="C417" s="215">
        <f>IF(ISNUMBER(Stiegrojums!E10),Stiegrojums!C10,"")</f>
      </c>
      <c r="D417" s="215">
        <f>IF(ISNUMBER(Stiegrojums!E10),Stiegrojums!D10,"")</f>
      </c>
      <c r="E417" s="215">
        <f>IF(ISNUMBER(Stiegrojums!E10),Stiegrojums!E10,"")</f>
      </c>
      <c r="F417" s="215">
        <f>IF(ISNUMBER(Stiegrojums!E10),Stiegrojums!F10,"")</f>
      </c>
      <c r="G417" s="216" t="str">
        <f>IF(ISTEXT(Stiegrojums!G10),Stiegrojums!G10,"")</f>
        <v>1 metra masa 2,00 kg</v>
      </c>
      <c r="H417" s="217">
        <f t="shared" si="8"/>
      </c>
    </row>
    <row r="418" spans="1:8" ht="15">
      <c r="A418" s="214">
        <f>IF(ISNUMBER(Stiegrojums!E11),Stiegrojums!A11,"")</f>
      </c>
      <c r="B418" s="214">
        <f>IF(ISNUMBER(Stiegrojums!E11),Stiegrojums!B11,"")</f>
      </c>
      <c r="C418" s="215">
        <f>IF(ISNUMBER(Stiegrojums!E11),Stiegrojums!C11,"")</f>
      </c>
      <c r="D418" s="215">
        <f>IF(ISNUMBER(Stiegrojums!E11),Stiegrojums!D11,"")</f>
      </c>
      <c r="E418" s="215">
        <f>IF(ISNUMBER(Stiegrojums!E11),Stiegrojums!E11,"")</f>
      </c>
      <c r="F418" s="215">
        <f>IF(ISNUMBER(Stiegrojums!E11),Stiegrojums!F11,"")</f>
      </c>
      <c r="G418" s="216" t="str">
        <f>IF(ISTEXT(Stiegrojums!G11),Stiegrojums!G11,"")</f>
        <v>1 metra masa 2,47 kg</v>
      </c>
      <c r="H418" s="217">
        <f t="shared" si="8"/>
      </c>
    </row>
    <row r="419" spans="1:8" ht="15">
      <c r="A419" s="214">
        <f>IF(ISNUMBER(Stiegrojums!E12),Stiegrojums!A12,"")</f>
      </c>
      <c r="B419" s="214">
        <f>IF(ISNUMBER(Stiegrojums!E12),Stiegrojums!B12,"")</f>
      </c>
      <c r="C419" s="215">
        <f>IF(ISNUMBER(Stiegrojums!E12),Stiegrojums!C12,"")</f>
      </c>
      <c r="D419" s="215">
        <f>IF(ISNUMBER(Stiegrojums!E12),Stiegrojums!D12,"")</f>
      </c>
      <c r="E419" s="215">
        <f>IF(ISNUMBER(Stiegrojums!E12),Stiegrojums!E12,"")</f>
      </c>
      <c r="F419" s="215">
        <f>IF(ISNUMBER(Stiegrojums!E12),Stiegrojums!F12,"")</f>
      </c>
      <c r="G419" s="216" t="str">
        <f>IF(ISTEXT(Stiegrojums!G12),Stiegrojums!G12,"")</f>
        <v>1 metra masa 2,98 kg</v>
      </c>
      <c r="H419" s="217">
        <f t="shared" si="8"/>
      </c>
    </row>
    <row r="420" spans="1:8" ht="15">
      <c r="A420" s="214">
        <f>IF(ISNUMBER(Stiegrojums!E13),Stiegrojums!A13,"")</f>
      </c>
      <c r="B420" s="214">
        <f>IF(ISNUMBER(Stiegrojums!E13),Stiegrojums!B13,"")</f>
      </c>
      <c r="C420" s="215">
        <f>IF(ISNUMBER(Stiegrojums!E13),Stiegrojums!C13,"")</f>
      </c>
      <c r="D420" s="215">
        <f>IF(ISNUMBER(Stiegrojums!E13),Stiegrojums!D13,"")</f>
      </c>
      <c r="E420" s="215">
        <f>IF(ISNUMBER(Stiegrojums!E13),Stiegrojums!E13,"")</f>
      </c>
      <c r="F420" s="215">
        <f>IF(ISNUMBER(Stiegrojums!E13),Stiegrojums!F13,"")</f>
      </c>
      <c r="G420" s="216" t="str">
        <f>IF(ISTEXT(Stiegrojums!G13),Stiegrojums!G13,"")</f>
        <v>1 metra masa 3,85 kg</v>
      </c>
      <c r="H420" s="217">
        <f t="shared" si="8"/>
      </c>
    </row>
    <row r="421" spans="1:8" ht="15">
      <c r="A421" s="214">
        <f>IF(ISNUMBER(Stiegrojums!E14),Stiegrojums!A14,"")</f>
      </c>
      <c r="B421" s="214">
        <f>IF(ISNUMBER(Stiegrojums!E14),Stiegrojums!B14,"")</f>
      </c>
      <c r="C421" s="215">
        <f>IF(ISNUMBER(Stiegrojums!E14),Stiegrojums!C14,"")</f>
      </c>
      <c r="D421" s="215">
        <f>IF(ISNUMBER(Stiegrojums!E14),Stiegrojums!D14,"")</f>
      </c>
      <c r="E421" s="215">
        <f>IF(ISNUMBER(Stiegrojums!E14),Stiegrojums!E14,"")</f>
      </c>
      <c r="F421" s="215">
        <f>IF(ISNUMBER(Stiegrojums!E14),Stiegrojums!F14,"")</f>
      </c>
      <c r="G421" s="216" t="str">
        <f>IF(ISTEXT(Stiegrojums!G14),Stiegrojums!G14,"")</f>
        <v>1 metra masa 4,83 kg</v>
      </c>
      <c r="H421" s="217">
        <f t="shared" si="8"/>
      </c>
    </row>
    <row r="422" spans="1:8" ht="15">
      <c r="A422" s="214">
        <f>IF(ISNUMBER(Stiegrojums!E15),Stiegrojums!A15,"")</f>
      </c>
      <c r="B422" s="214">
        <f>IF(ISNUMBER(Stiegrojums!E15),Stiegrojums!B15,"")</f>
      </c>
      <c r="C422" s="215">
        <f>IF(ISNUMBER(Stiegrojums!E15),Stiegrojums!C15,"")</f>
      </c>
      <c r="D422" s="215">
        <f>IF(ISNUMBER(Stiegrojums!E15),Stiegrojums!D15,"")</f>
      </c>
      <c r="E422" s="215">
        <f>IF(ISNUMBER(Stiegrojums!E15),Stiegrojums!E15,"")</f>
      </c>
      <c r="F422" s="215">
        <f>IF(ISNUMBER(Stiegrojums!E15),Stiegrojums!F15,"")</f>
      </c>
      <c r="G422" s="216" t="str">
        <f>IF(ISTEXT(Stiegrojums!G15),Stiegrojums!G15,"")</f>
        <v>1 metra masa 6,31 kg</v>
      </c>
      <c r="H422" s="217">
        <f t="shared" si="8"/>
      </c>
    </row>
    <row r="423" spans="1:8" ht="15">
      <c r="A423" s="214">
        <f>IF(ISNUMBER(Stiegrojums!E16),Stiegrojums!A16,"")</f>
      </c>
      <c r="B423" s="214">
        <f>IF(ISNUMBER(Stiegrojums!E16),Stiegrojums!B16,"")</f>
      </c>
      <c r="C423" s="215">
        <f>IF(ISNUMBER(Stiegrojums!E16),Stiegrojums!C16,"")</f>
      </c>
      <c r="D423" s="215">
        <f>IF(ISNUMBER(Stiegrojums!E16),Stiegrojums!D16,"")</f>
      </c>
      <c r="E423" s="215">
        <f>IF(ISNUMBER(Stiegrojums!E16),Stiegrojums!E16,"")</f>
      </c>
      <c r="F423" s="215">
        <f>IF(ISNUMBER(Stiegrojums!E16),Stiegrojums!F16,"")</f>
      </c>
      <c r="G423" s="216">
        <f>IF(ISTEXT(Stiegrojums!G16),Stiegrojums!G16,"")</f>
      </c>
      <c r="H423" s="217">
        <f t="shared" si="8"/>
      </c>
    </row>
    <row r="424" spans="1:8" ht="15">
      <c r="A424" s="214">
        <f>IF(ISNUMBER(Stiegrojums!E17),Stiegrojums!A17,"")</f>
      </c>
      <c r="B424" s="214">
        <f>IF(ISNUMBER(Stiegrojums!E17),Stiegrojums!B17,"")</f>
      </c>
      <c r="C424" s="215">
        <f>IF(ISNUMBER(Stiegrojums!E17),Stiegrojums!C17,"")</f>
      </c>
      <c r="D424" s="215">
        <f>IF(ISNUMBER(Stiegrojums!E17),Stiegrojums!D17,"")</f>
      </c>
      <c r="E424" s="215">
        <f>IF(ISNUMBER(Stiegrojums!E17),Stiegrojums!E17,"")</f>
      </c>
      <c r="F424" s="215">
        <f>IF(ISNUMBER(Stiegrojums!E17),Stiegrojums!F17,"")</f>
      </c>
      <c r="G424" s="216">
        <f>IF(ISTEXT(Stiegrojums!G17),Stiegrojums!G17,"")</f>
      </c>
      <c r="H424" s="217">
        <f t="shared" si="8"/>
      </c>
    </row>
    <row r="425" spans="1:8" ht="15">
      <c r="A425" s="214">
        <f>IF(ISNUMBER(Stiegrojums!E18),Stiegrojums!A18,"")</f>
      </c>
      <c r="B425" s="214">
        <f>IF(ISNUMBER(Stiegrojums!E18),Stiegrojums!B18,"")</f>
      </c>
      <c r="C425" s="215">
        <f>IF(ISNUMBER(Stiegrojums!E18),Stiegrojums!C18,"")</f>
      </c>
      <c r="D425" s="215">
        <f>IF(ISNUMBER(Stiegrojums!E18),Stiegrojums!D18,"")</f>
      </c>
      <c r="E425" s="215">
        <f>IF(ISNUMBER(Stiegrojums!E18),Stiegrojums!E18,"")</f>
      </c>
      <c r="F425" s="215">
        <f>IF(ISNUMBER(Stiegrojums!E18),Stiegrojums!F18,"")</f>
      </c>
      <c r="G425" s="216">
        <f>IF(ISTEXT(Stiegrojums!G18),Stiegrojums!G18,"")</f>
      </c>
      <c r="H425" s="217">
        <f t="shared" si="8"/>
      </c>
    </row>
    <row r="426" spans="1:8" ht="15">
      <c r="A426" s="214">
        <f>IF(ISNUMBER(Stiegrojums!E19),Stiegrojums!A19,"")</f>
      </c>
      <c r="B426" s="214">
        <f>IF(ISNUMBER(Stiegrojums!E19),Stiegrojums!B19,"")</f>
      </c>
      <c r="C426" s="215">
        <f>IF(ISNUMBER(Stiegrojums!E19),Stiegrojums!C19,"")</f>
      </c>
      <c r="D426" s="215">
        <f>IF(ISNUMBER(Stiegrojums!E19),Stiegrojums!D19,"")</f>
      </c>
      <c r="E426" s="215">
        <f>IF(ISNUMBER(Stiegrojums!E19),Stiegrojums!E19,"")</f>
      </c>
      <c r="F426" s="215">
        <f>IF(ISNUMBER(Stiegrojums!E19),Stiegrojums!F19,"")</f>
      </c>
      <c r="G426" s="216">
        <f>IF(ISTEXT(Stiegrojums!G19),Stiegrojums!G19,"")</f>
      </c>
      <c r="H426" s="217">
        <f t="shared" si="8"/>
      </c>
    </row>
    <row r="427" spans="1:8" ht="15">
      <c r="A427" s="214">
        <f>IF(ISNUMBER(Stiegrojums!E20),Stiegrojums!A20,"")</f>
      </c>
      <c r="B427" s="214">
        <f>IF(ISNUMBER(Stiegrojums!E20),Stiegrojums!B20,"")</f>
      </c>
      <c r="C427" s="215">
        <f>IF(ISNUMBER(Stiegrojums!E20),Stiegrojums!C20,"")</f>
      </c>
      <c r="D427" s="215">
        <f>IF(ISNUMBER(Stiegrojums!E20),Stiegrojums!D20,"")</f>
      </c>
      <c r="E427" s="215">
        <f>IF(ISNUMBER(Stiegrojums!E20),Stiegrojums!E20,"")</f>
      </c>
      <c r="F427" s="215">
        <f>IF(ISNUMBER(Stiegrojums!E20),Stiegrojums!F20,"")</f>
      </c>
      <c r="G427" s="216">
        <f>IF(ISTEXT(Stiegrojums!G20),Stiegrojums!G20,"")</f>
      </c>
      <c r="H427" s="217">
        <f t="shared" si="8"/>
      </c>
    </row>
    <row r="428" spans="1:8" ht="15">
      <c r="A428" s="214">
        <f>IF(ISNUMBER(Stiegrojums!E21),Stiegrojums!A21,"")</f>
      </c>
      <c r="B428" s="214">
        <f>IF(ISNUMBER(Stiegrojums!E21),Stiegrojums!B21,"")</f>
      </c>
      <c r="C428" s="215">
        <f>IF(ISNUMBER(Stiegrojums!E21),Stiegrojums!C21,"")</f>
      </c>
      <c r="D428" s="215">
        <f>IF(ISNUMBER(Stiegrojums!E21),Stiegrojums!D21,"")</f>
      </c>
      <c r="E428" s="215">
        <f>IF(ISNUMBER(Stiegrojums!E21),Stiegrojums!E21,"")</f>
      </c>
      <c r="F428" s="215">
        <f>IF(ISNUMBER(Stiegrojums!E21),Stiegrojums!F21,"")</f>
      </c>
      <c r="G428" s="216">
        <f>IF(ISTEXT(Stiegrojums!G21),Stiegrojums!G21,"")</f>
      </c>
      <c r="H428" s="217">
        <f t="shared" si="8"/>
      </c>
    </row>
    <row r="429" spans="1:8" ht="15">
      <c r="A429" s="214">
        <f>IF(ISNUMBER(Stiegrojums!E22),Stiegrojums!A22,"")</f>
      </c>
      <c r="B429" s="214">
        <f>IF(ISNUMBER(Stiegrojums!E22),Stiegrojums!B22,"")</f>
      </c>
      <c r="C429" s="215">
        <f>IF(ISNUMBER(Stiegrojums!E22),Stiegrojums!C22,"")</f>
      </c>
      <c r="D429" s="215">
        <f>IF(ISNUMBER(Stiegrojums!E22),Stiegrojums!D22,"")</f>
      </c>
      <c r="E429" s="215">
        <f>IF(ISNUMBER(Stiegrojums!E22),Stiegrojums!E22,"")</f>
      </c>
      <c r="F429" s="215">
        <f>IF(ISNUMBER(Stiegrojums!E22),Stiegrojums!F22,"")</f>
      </c>
      <c r="G429" s="216">
        <f>IF(ISTEXT(Stiegrojums!G22),Stiegrojums!G22,"")</f>
      </c>
      <c r="H429" s="217">
        <f t="shared" si="8"/>
      </c>
    </row>
    <row r="430" spans="1:8" ht="15">
      <c r="A430" s="214">
        <f>IF(ISNUMBER(Stiegrojums!E23),Stiegrojums!A23,"")</f>
      </c>
      <c r="B430" s="214">
        <f>IF(ISNUMBER(Stiegrojums!E23),Stiegrojums!B23,"")</f>
      </c>
      <c r="C430" s="215">
        <f>IF(ISNUMBER(Stiegrojums!E23),Stiegrojums!C23,"")</f>
      </c>
      <c r="D430" s="215">
        <f>IF(ISNUMBER(Stiegrojums!E23),Stiegrojums!D23,"")</f>
      </c>
      <c r="E430" s="215">
        <f>IF(ISNUMBER(Stiegrojums!E23),Stiegrojums!E23,"")</f>
      </c>
      <c r="F430" s="215">
        <f>IF(ISNUMBER(Stiegrojums!E23),Stiegrojums!F23,"")</f>
      </c>
      <c r="G430" s="216">
        <f>IF(ISTEXT(Stiegrojums!G23),Stiegrojums!G23,"")</f>
      </c>
      <c r="H430" s="217">
        <f t="shared" si="8"/>
      </c>
    </row>
    <row r="431" spans="1:8" ht="15">
      <c r="A431" s="214">
        <f>IF(ISNUMBER(Stiegrojums!E24),Stiegrojums!A24,"")</f>
      </c>
      <c r="B431" s="214">
        <f>IF(ISNUMBER(Stiegrojums!E24),Stiegrojums!B24,"")</f>
      </c>
      <c r="C431" s="215">
        <f>IF(ISNUMBER(Stiegrojums!E24),Stiegrojums!C24,"")</f>
      </c>
      <c r="D431" s="215">
        <f>IF(ISNUMBER(Stiegrojums!E24),Stiegrojums!D24,"")</f>
      </c>
      <c r="E431" s="215">
        <f>IF(ISNUMBER(Stiegrojums!E24),Stiegrojums!E24,"")</f>
      </c>
      <c r="F431" s="215">
        <f>IF(ISNUMBER(Stiegrojums!E24),Stiegrojums!F24,"")</f>
      </c>
      <c r="G431" s="216">
        <f>IF(ISTEXT(Stiegrojums!G24),Stiegrojums!G24,"")</f>
      </c>
      <c r="H431" s="217">
        <f t="shared" si="8"/>
      </c>
    </row>
    <row r="432" spans="1:8" ht="15">
      <c r="A432" s="214">
        <f>IF(ISNUMBER(Stiegrojums!E25),Stiegrojums!A25,"")</f>
      </c>
      <c r="B432" s="214">
        <f>IF(ISNUMBER(Stiegrojums!E25),Stiegrojums!B25,"")</f>
      </c>
      <c r="C432" s="215">
        <f>IF(ISNUMBER(Stiegrojums!E25),Stiegrojums!C25,"")</f>
      </c>
      <c r="D432" s="215">
        <f>IF(ISNUMBER(Stiegrojums!E25),Stiegrojums!D25,"")</f>
      </c>
      <c r="E432" s="215">
        <f>IF(ISNUMBER(Stiegrojums!E25),Stiegrojums!E25,"")</f>
      </c>
      <c r="F432" s="215">
        <f>IF(ISNUMBER(Stiegrojums!E25),Stiegrojums!F25,"")</f>
      </c>
      <c r="G432" s="216">
        <f>IF(ISTEXT(Stiegrojums!G25),Stiegrojums!G25,"")</f>
      </c>
      <c r="H432" s="217">
        <f t="shared" si="8"/>
      </c>
    </row>
    <row r="433" spans="1:8" ht="15">
      <c r="A433" s="214">
        <f>IF(ISNUMBER(Stiegrojums!E26),Stiegrojums!A26,"")</f>
      </c>
      <c r="B433" s="214">
        <f>IF(ISNUMBER(Stiegrojums!E26),Stiegrojums!B26,"")</f>
      </c>
      <c r="C433" s="215">
        <f>IF(ISNUMBER(Stiegrojums!E26),Stiegrojums!C26,"")</f>
      </c>
      <c r="D433" s="215">
        <f>IF(ISNUMBER(Stiegrojums!E26),Stiegrojums!D26,"")</f>
      </c>
      <c r="E433" s="215">
        <f>IF(ISNUMBER(Stiegrojums!E26),Stiegrojums!E26,"")</f>
      </c>
      <c r="F433" s="215">
        <f>IF(ISNUMBER(Stiegrojums!E26),Stiegrojums!F26,"")</f>
      </c>
      <c r="G433" s="216">
        <f>IF(ISTEXT(Stiegrojums!G26),Stiegrojums!G26,"")</f>
      </c>
      <c r="H433" s="217">
        <f t="shared" si="8"/>
      </c>
    </row>
    <row r="434" spans="1:8" ht="15">
      <c r="A434" s="214">
        <f>IF(ISNUMBER(Stiegrojums!E27),Stiegrojums!A27,"")</f>
      </c>
      <c r="B434" s="214">
        <f>IF(ISNUMBER(Stiegrojums!E27),Stiegrojums!B27,"")</f>
      </c>
      <c r="C434" s="215">
        <f>IF(ISNUMBER(Stiegrojums!E27),Stiegrojums!C27,"")</f>
      </c>
      <c r="D434" s="215">
        <f>IF(ISNUMBER(Stiegrojums!E27),Stiegrojums!D27,"")</f>
      </c>
      <c r="E434" s="215">
        <f>IF(ISNUMBER(Stiegrojums!E27),Stiegrojums!E27,"")</f>
      </c>
      <c r="F434" s="215">
        <f>IF(ISNUMBER(Stiegrojums!E27),Stiegrojums!F27,"")</f>
      </c>
      <c r="G434" s="216">
        <f>IF(ISTEXT(Stiegrojums!G27),Stiegrojums!G27,"")</f>
      </c>
      <c r="H434" s="217">
        <f t="shared" si="8"/>
      </c>
    </row>
    <row r="435" spans="1:8" ht="15">
      <c r="A435" s="214">
        <f>IF(ISNUMBER(Stiegrojums!E28),Stiegrojums!A28,"")</f>
      </c>
      <c r="B435" s="214">
        <f>IF(ISNUMBER(Stiegrojums!E28),Stiegrojums!B28,"")</f>
      </c>
      <c r="C435" s="215">
        <f>IF(ISNUMBER(Stiegrojums!E28),Stiegrojums!C28,"")</f>
      </c>
      <c r="D435" s="215">
        <f>IF(ISNUMBER(Stiegrojums!E28),Stiegrojums!D28,"")</f>
      </c>
      <c r="E435" s="215">
        <f>IF(ISNUMBER(Stiegrojums!E28),Stiegrojums!E28,"")</f>
      </c>
      <c r="F435" s="215">
        <f>IF(ISNUMBER(Stiegrojums!E28),Stiegrojums!F28,"")</f>
      </c>
      <c r="G435" s="216">
        <f>IF(ISTEXT(Stiegrojums!G28),Stiegrojums!G28,"")</f>
      </c>
      <c r="H435" s="217">
        <f t="shared" si="8"/>
      </c>
    </row>
    <row r="436" spans="1:8" ht="15">
      <c r="A436" s="214">
        <f>IF(ISNUMBER(Stiegrojums!E29),Stiegrojums!A29,"")</f>
      </c>
      <c r="B436" s="214">
        <f>IF(ISNUMBER(Stiegrojums!E29),Stiegrojums!B29,"")</f>
      </c>
      <c r="C436" s="215">
        <f>IF(ISNUMBER(Stiegrojums!E29),Stiegrojums!C29,"")</f>
      </c>
      <c r="D436" s="215">
        <f>IF(ISNUMBER(Stiegrojums!E29),Stiegrojums!D29,"")</f>
      </c>
      <c r="E436" s="215">
        <f>IF(ISNUMBER(Stiegrojums!E29),Stiegrojums!E29,"")</f>
      </c>
      <c r="F436" s="215">
        <f>IF(ISNUMBER(Stiegrojums!E29),Stiegrojums!F29,"")</f>
      </c>
      <c r="G436" s="216">
        <f>IF(ISTEXT(Stiegrojums!G29),Stiegrojums!G29,"")</f>
      </c>
      <c r="H436" s="217">
        <f t="shared" si="8"/>
      </c>
    </row>
    <row r="437" spans="1:8" ht="15">
      <c r="A437" s="214">
        <f>IF(ISNUMBER(Stiegrojums!E30),Stiegrojums!A30,"")</f>
      </c>
      <c r="B437" s="214">
        <f>IF(ISNUMBER(Stiegrojums!E30),Stiegrojums!B30,"")</f>
      </c>
      <c r="C437" s="215">
        <f>IF(ISNUMBER(Stiegrojums!E30),Stiegrojums!C30,"")</f>
      </c>
      <c r="D437" s="215">
        <f>IF(ISNUMBER(Stiegrojums!E30),Stiegrojums!D30,"")</f>
      </c>
      <c r="E437" s="215">
        <f>IF(ISNUMBER(Stiegrojums!E30),Stiegrojums!E30,"")</f>
      </c>
      <c r="F437" s="215">
        <f>IF(ISNUMBER(Stiegrojums!E30),Stiegrojums!F30,"")</f>
      </c>
      <c r="G437" s="216">
        <f>IF(ISTEXT(Stiegrojums!G30),Stiegrojums!G30,"")</f>
      </c>
      <c r="H437" s="217">
        <f t="shared" si="8"/>
      </c>
    </row>
    <row r="438" spans="1:8" ht="15">
      <c r="A438" s="214">
        <f>IF(ISNUMBER(Stiegrojums!E31),Stiegrojums!A31,"")</f>
      </c>
      <c r="B438" s="214">
        <f>IF(ISNUMBER(Stiegrojums!E31),Stiegrojums!B31,"")</f>
      </c>
      <c r="C438" s="215">
        <f>IF(ISNUMBER(Stiegrojums!E31),Stiegrojums!C31,"")</f>
      </c>
      <c r="D438" s="215">
        <f>IF(ISNUMBER(Stiegrojums!E31),Stiegrojums!D31,"")</f>
      </c>
      <c r="E438" s="215">
        <f>IF(ISNUMBER(Stiegrojums!E31),Stiegrojums!E31,"")</f>
      </c>
      <c r="F438" s="215">
        <f>IF(ISNUMBER(Stiegrojums!E31),Stiegrojums!F31,"")</f>
      </c>
      <c r="G438" s="216">
        <f>IF(ISTEXT(Stiegrojums!G31),Stiegrojums!G31,"")</f>
      </c>
      <c r="H438" s="217">
        <f t="shared" si="8"/>
      </c>
    </row>
    <row r="439" spans="1:8" ht="15">
      <c r="A439" s="214">
        <f>IF(ISNUMBER(Stiegrojums!E32),Stiegrojums!A32,"")</f>
      </c>
      <c r="B439" s="214">
        <f>IF(ISNUMBER(Stiegrojums!E32),Stiegrojums!B32,"")</f>
      </c>
      <c r="C439" s="215">
        <f>IF(ISNUMBER(Stiegrojums!E32),Stiegrojums!C32,"")</f>
      </c>
      <c r="D439" s="215">
        <f>IF(ISNUMBER(Stiegrojums!E32),Stiegrojums!D32,"")</f>
      </c>
      <c r="E439" s="215">
        <f>IF(ISNUMBER(Stiegrojums!E32),Stiegrojums!E32,"")</f>
      </c>
      <c r="F439" s="215">
        <f>IF(ISNUMBER(Stiegrojums!E32),Stiegrojums!F32,"")</f>
      </c>
      <c r="G439" s="216">
        <f>IF(ISTEXT(Stiegrojums!G32),Stiegrojums!G32,"")</f>
      </c>
      <c r="H439" s="217">
        <f t="shared" si="8"/>
      </c>
    </row>
    <row r="440" spans="1:8" ht="15">
      <c r="A440" s="214">
        <f>IF(ISNUMBER(Stiegrojums!E33),Stiegrojums!A33,"")</f>
      </c>
      <c r="B440" s="214">
        <f>IF(ISNUMBER(Stiegrojums!E33),Stiegrojums!B33,"")</f>
      </c>
      <c r="C440" s="215">
        <f>IF(ISNUMBER(Stiegrojums!E33),Stiegrojums!C33,"")</f>
      </c>
      <c r="D440" s="215">
        <f>IF(ISNUMBER(Stiegrojums!E33),Stiegrojums!D33,"")</f>
      </c>
      <c r="E440" s="215">
        <f>IF(ISNUMBER(Stiegrojums!E33),Stiegrojums!E33,"")</f>
      </c>
      <c r="F440" s="215">
        <f>IF(ISNUMBER(Stiegrojums!E33),Stiegrojums!F33,"")</f>
      </c>
      <c r="G440" s="216">
        <f>IF(ISTEXT(Stiegrojums!G33),Stiegrojums!G33,"")</f>
      </c>
      <c r="H440" s="217">
        <f t="shared" si="8"/>
      </c>
    </row>
    <row r="441" spans="1:8" ht="15">
      <c r="A441" s="214"/>
      <c r="B441" s="214"/>
      <c r="C441" s="215"/>
      <c r="D441" s="215"/>
      <c r="E441" s="215"/>
      <c r="F441" s="215"/>
      <c r="G441" s="216"/>
      <c r="H441" s="218"/>
    </row>
    <row r="442" spans="1:8" ht="15">
      <c r="A442" s="214">
        <f>IF(ISNUMBER(Ķieģeļi!E3),Ķieģeļi!A3,"")</f>
      </c>
      <c r="B442" s="214">
        <f>IF(ISNUMBER(Ķieģeļi!E3),Ķieģeļi!B3,"")</f>
      </c>
      <c r="C442" s="215">
        <f>IF(ISNUMBER(Ķieģeļi!E3),Ķieģeļi!C3,"")</f>
      </c>
      <c r="D442" s="215">
        <f>IF(ISNUMBER(Ķieģeļi!E3),Ķieģeļi!D3,"")</f>
      </c>
      <c r="E442" s="215">
        <f>IF(ISNUMBER(Ķieģeļi!E3),Ķieģeļi!E3,"")</f>
      </c>
      <c r="F442" s="215">
        <f>IF(ISNUMBER(Ķieģeļi!E3),Ķieģeļi!F3,"")</f>
      </c>
      <c r="G442" s="216">
        <f>IF(ISTEXT(Ķieģeļi!E3),Ķieģeļi!G3,"")</f>
      </c>
      <c r="H442" s="217">
        <f aca="true" t="shared" si="9" ref="H442:H468">IF(ISNUMBER(E442),"yes","")</f>
      </c>
    </row>
    <row r="443" spans="1:8" ht="15">
      <c r="A443" s="214">
        <f>IF(ISNUMBER(Ķieģeļi!E4),Ķieģeļi!A4,"")</f>
      </c>
      <c r="B443" s="214">
        <f>IF(ISNUMBER(Ķieģeļi!E4),Ķieģeļi!B4,"")</f>
      </c>
      <c r="C443" s="215">
        <f>IF(ISNUMBER(Ķieģeļi!E4),Ķieģeļi!C4,"")</f>
      </c>
      <c r="D443" s="215">
        <f>IF(ISNUMBER(Ķieģeļi!E4),Ķieģeļi!D4,"")</f>
      </c>
      <c r="E443" s="215">
        <f>IF(ISNUMBER(Ķieģeļi!E4),Ķieģeļi!E4,"")</f>
      </c>
      <c r="F443" s="215">
        <f>IF(ISNUMBER(Ķieģeļi!E4),Ķieģeļi!F4,"")</f>
      </c>
      <c r="G443" s="216">
        <f>IF(ISTEXT(Ķieģeļi!G4),Ķieģeļi!G4,"")</f>
      </c>
      <c r="H443" s="217">
        <f t="shared" si="9"/>
      </c>
    </row>
    <row r="444" spans="1:8" ht="15">
      <c r="A444" s="214">
        <f>IF(ISNUMBER(Ķieģeļi!E5),Ķieģeļi!A5,"")</f>
      </c>
      <c r="B444" s="214">
        <f>IF(ISNUMBER(Ķieģeļi!E5),Ķieģeļi!B5,"")</f>
      </c>
      <c r="C444" s="215">
        <f>IF(ISNUMBER(Ķieģeļi!E5),Ķieģeļi!C5,"")</f>
      </c>
      <c r="D444" s="215">
        <f>IF(ISNUMBER(Ķieģeļi!E5),Ķieģeļi!D5,"")</f>
      </c>
      <c r="E444" s="215">
        <f>IF(ISNUMBER(Ķieģeļi!E5),Ķieģeļi!E5,"")</f>
      </c>
      <c r="F444" s="215">
        <f>IF(ISNUMBER(Ķieģeļi!E5),Ķieģeļi!F5,"")</f>
      </c>
      <c r="G444" s="216">
        <f>IF(ISTEXT(Ķieģeļi!G5),Ķieģeļi!G5,"")</f>
      </c>
      <c r="H444" s="217">
        <f t="shared" si="9"/>
      </c>
    </row>
    <row r="445" spans="1:8" ht="15">
      <c r="A445" s="214">
        <f>IF(ISNUMBER(Ķieģeļi!E6),Ķieģeļi!A6,"")</f>
      </c>
      <c r="B445" s="214">
        <f>IF(ISNUMBER(Ķieģeļi!E6),Ķieģeļi!B6,"")</f>
      </c>
      <c r="C445" s="215">
        <f>IF(ISNUMBER(Ķieģeļi!E6),Ķieģeļi!C6,"")</f>
      </c>
      <c r="D445" s="215">
        <f>IF(ISNUMBER(Ķieģeļi!E6),Ķieģeļi!D6,"")</f>
      </c>
      <c r="E445" s="215">
        <f>IF(ISNUMBER(Ķieģeļi!E6),Ķieģeļi!E6,"")</f>
      </c>
      <c r="F445" s="215">
        <f>IF(ISNUMBER(Ķieģeļi!E6),Ķieģeļi!F6,"")</f>
      </c>
      <c r="G445" s="216">
        <f>IF(ISTEXT(Ķieģeļi!G6),Ķieģeļi!G6,"")</f>
      </c>
      <c r="H445" s="217">
        <f t="shared" si="9"/>
      </c>
    </row>
    <row r="446" spans="1:8" ht="15">
      <c r="A446" s="214">
        <f>IF(ISNUMBER(Ķieģeļi!E7),Ķieģeļi!A7,"")</f>
      </c>
      <c r="B446" s="214">
        <f>IF(ISNUMBER(Ķieģeļi!E7),Ķieģeļi!B7,"")</f>
      </c>
      <c r="C446" s="215">
        <f>IF(ISNUMBER(Ķieģeļi!E7),Ķieģeļi!C7,"")</f>
      </c>
      <c r="D446" s="215">
        <f>IF(ISNUMBER(Ķieģeļi!E7),Ķieģeļi!D7,"")</f>
      </c>
      <c r="E446" s="215">
        <f>IF(ISNUMBER(Ķieģeļi!E7),Ķieģeļi!E7,"")</f>
      </c>
      <c r="F446" s="215">
        <f>IF(ISNUMBER(Ķieģeļi!E7),Ķieģeļi!F7,"")</f>
      </c>
      <c r="G446" s="216">
        <f>IF(ISTEXT(Ķieģeļi!G7),Ķieģeļi!G7,"")</f>
      </c>
      <c r="H446" s="217">
        <f t="shared" si="9"/>
      </c>
    </row>
    <row r="447" spans="1:8" ht="15">
      <c r="A447" s="214">
        <f>IF(ISNUMBER(Ķieģeļi!E8),Ķieģeļi!A8,"")</f>
      </c>
      <c r="B447" s="214">
        <f>IF(ISNUMBER(Ķieģeļi!E8),Ķieģeļi!B8,"")</f>
      </c>
      <c r="C447" s="215">
        <f>IF(ISNUMBER(Ķieģeļi!E8),Ķieģeļi!C8,"")</f>
      </c>
      <c r="D447" s="215">
        <f>IF(ISNUMBER(Ķieģeļi!E8),Ķieģeļi!D8,"")</f>
      </c>
      <c r="E447" s="215">
        <f>IF(ISNUMBER(Ķieģeļi!E8),Ķieģeļi!E8,"")</f>
      </c>
      <c r="F447" s="215">
        <f>IF(ISNUMBER(Ķieģeļi!E8),Ķieģeļi!F8,"")</f>
      </c>
      <c r="G447" s="216">
        <f>IF(ISTEXT(Ķieģeļi!G8),Ķieģeļi!G8,"")</f>
      </c>
      <c r="H447" s="217">
        <f t="shared" si="9"/>
      </c>
    </row>
    <row r="448" spans="1:8" ht="15">
      <c r="A448" s="214">
        <f>IF(ISNUMBER(Ķieģeļi!E9),Ķieģeļi!A9,"")</f>
      </c>
      <c r="B448" s="214">
        <f>IF(ISNUMBER(Ķieģeļi!E9),Ķieģeļi!B9,"")</f>
      </c>
      <c r="C448" s="215">
        <f>IF(ISNUMBER(Ķieģeļi!E9),Ķieģeļi!C9,"")</f>
      </c>
      <c r="D448" s="215">
        <f>IF(ISNUMBER(Ķieģeļi!E9),Ķieģeļi!D9,"")</f>
      </c>
      <c r="E448" s="215">
        <f>IF(ISNUMBER(Ķieģeļi!E9),Ķieģeļi!E9,"")</f>
      </c>
      <c r="F448" s="215">
        <f>IF(ISNUMBER(Ķieģeļi!E9),Ķieģeļi!F9,"")</f>
      </c>
      <c r="G448" s="216">
        <f>IF(ISTEXT(Ķieģeļi!G9),Ķieģeļi!G9,"")</f>
      </c>
      <c r="H448" s="217">
        <f t="shared" si="9"/>
      </c>
    </row>
    <row r="449" spans="1:8" ht="15">
      <c r="A449" s="214">
        <f>IF(ISNUMBER(Ķieģeļi!E10),Ķieģeļi!A10,"")</f>
      </c>
      <c r="B449" s="214">
        <f>IF(ISNUMBER(Ķieģeļi!E10),Ķieģeļi!B10,"")</f>
      </c>
      <c r="C449" s="215">
        <f>IF(ISNUMBER(Ķieģeļi!E10),Ķieģeļi!C10,"")</f>
      </c>
      <c r="D449" s="215">
        <f>IF(ISNUMBER(Ķieģeļi!E10),Ķieģeļi!D10,"")</f>
      </c>
      <c r="E449" s="215">
        <f>IF(ISNUMBER(Ķieģeļi!E10),Ķieģeļi!E10,"")</f>
      </c>
      <c r="F449" s="215">
        <f>IF(ISNUMBER(Ķieģeļi!E10),Ķieģeļi!F10,"")</f>
      </c>
      <c r="G449" s="216">
        <f>IF(ISTEXT(Ķieģeļi!G10),Ķieģeļi!G10,"")</f>
      </c>
      <c r="H449" s="217">
        <f t="shared" si="9"/>
      </c>
    </row>
    <row r="450" spans="1:8" ht="15">
      <c r="A450" s="214">
        <f>IF(ISNUMBER(Ķieģeļi!E11),Ķieģeļi!A11,"")</f>
      </c>
      <c r="B450" s="214">
        <f>IF(ISNUMBER(Ķieģeļi!E11),Ķieģeļi!B11,"")</f>
      </c>
      <c r="C450" s="215">
        <f>IF(ISNUMBER(Ķieģeļi!E11),Ķieģeļi!C11,"")</f>
      </c>
      <c r="D450" s="215">
        <f>IF(ISNUMBER(Ķieģeļi!E11),Ķieģeļi!D11,"")</f>
      </c>
      <c r="E450" s="215">
        <f>IF(ISNUMBER(Ķieģeļi!E11),Ķieģeļi!E11,"")</f>
      </c>
      <c r="F450" s="215">
        <f>IF(ISNUMBER(Ķieģeļi!E11),Ķieģeļi!F11,"")</f>
      </c>
      <c r="G450" s="216">
        <f>IF(ISTEXT(Ķieģeļi!G11),Ķieģeļi!G11,"")</f>
      </c>
      <c r="H450" s="217">
        <f t="shared" si="9"/>
      </c>
    </row>
    <row r="451" spans="1:8" ht="15">
      <c r="A451" s="214">
        <f>IF(ISNUMBER(Ķieģeļi!E12),Ķieģeļi!A12,"")</f>
      </c>
      <c r="B451" s="214">
        <f>IF(ISNUMBER(Ķieģeļi!E12),Ķieģeļi!B12,"")</f>
      </c>
      <c r="C451" s="215">
        <f>IF(ISNUMBER(Ķieģeļi!E12),Ķieģeļi!C12,"")</f>
      </c>
      <c r="D451" s="215">
        <f>IF(ISNUMBER(Ķieģeļi!E12),Ķieģeļi!D12,"")</f>
      </c>
      <c r="E451" s="215">
        <f>IF(ISNUMBER(Ķieģeļi!E12),Ķieģeļi!E12,"")</f>
      </c>
      <c r="F451" s="215">
        <f>IF(ISNUMBER(Ķieģeļi!E12),Ķieģeļi!F12,"")</f>
      </c>
      <c r="G451" s="216">
        <f>IF(ISTEXT(Ķieģeļi!G12),Ķieģeļi!G12,"")</f>
      </c>
      <c r="H451" s="217">
        <f t="shared" si="9"/>
      </c>
    </row>
    <row r="452" spans="1:8" ht="15">
      <c r="A452" s="214">
        <f>IF(ISNUMBER(Ķieģeļi!E13),Ķieģeļi!A13,"")</f>
      </c>
      <c r="B452" s="214">
        <f>IF(ISNUMBER(Ķieģeļi!E13),Ķieģeļi!B13,"")</f>
      </c>
      <c r="C452" s="215">
        <f>IF(ISNUMBER(Ķieģeļi!E13),Ķieģeļi!C13,"")</f>
      </c>
      <c r="D452" s="215">
        <f>IF(ISNUMBER(Ķieģeļi!E13),Ķieģeļi!D13,"")</f>
      </c>
      <c r="E452" s="215">
        <f>IF(ISNUMBER(Ķieģeļi!E13),Ķieģeļi!E13,"")</f>
      </c>
      <c r="F452" s="215">
        <f>IF(ISNUMBER(Ķieģeļi!E13),Ķieģeļi!F13,"")</f>
      </c>
      <c r="G452" s="216">
        <f>IF(ISTEXT(Ķieģeļi!G13),Ķieģeļi!G13,"")</f>
      </c>
      <c r="H452" s="217">
        <f t="shared" si="9"/>
      </c>
    </row>
    <row r="453" spans="1:8" ht="15">
      <c r="A453" s="214">
        <f>IF(ISNUMBER(Ķieģeļi!E14),Ķieģeļi!A14,"")</f>
      </c>
      <c r="B453" s="214">
        <f>IF(ISNUMBER(Ķieģeļi!E14),Ķieģeļi!B14,"")</f>
      </c>
      <c r="C453" s="215">
        <f>IF(ISNUMBER(Ķieģeļi!E14),Ķieģeļi!C14,"")</f>
      </c>
      <c r="D453" s="215">
        <f>IF(ISNUMBER(Ķieģeļi!E14),Ķieģeļi!D14,"")</f>
      </c>
      <c r="E453" s="215">
        <f>IF(ISNUMBER(Ķieģeļi!E14),Ķieģeļi!E14,"")</f>
      </c>
      <c r="F453" s="215">
        <f>IF(ISNUMBER(Ķieģeļi!E14),Ķieģeļi!F14,"")</f>
      </c>
      <c r="G453" s="216">
        <f>IF(ISTEXT(Ķieģeļi!G14),Ķieģeļi!G14,"")</f>
      </c>
      <c r="H453" s="217">
        <f t="shared" si="9"/>
      </c>
    </row>
    <row r="454" spans="1:8" ht="15">
      <c r="A454" s="214">
        <f>IF(ISNUMBER(Ķieģeļi!E15),Ķieģeļi!A15,"")</f>
      </c>
      <c r="B454" s="214">
        <f>IF(ISNUMBER(Ķieģeļi!E15),Ķieģeļi!B15,"")</f>
      </c>
      <c r="C454" s="215">
        <f>IF(ISNUMBER(Ķieģeļi!E15),Ķieģeļi!C15,"")</f>
      </c>
      <c r="D454" s="215">
        <f>IF(ISNUMBER(Ķieģeļi!E15),Ķieģeļi!D15,"")</f>
      </c>
      <c r="E454" s="215">
        <f>IF(ISNUMBER(Ķieģeļi!E15),Ķieģeļi!E15,"")</f>
      </c>
      <c r="F454" s="215">
        <f>IF(ISNUMBER(Ķieģeļi!E15),Ķieģeļi!F15,"")</f>
      </c>
      <c r="G454" s="216">
        <f>IF(ISTEXT(Ķieģeļi!G15),Ķieģeļi!G15,"")</f>
      </c>
      <c r="H454" s="217">
        <f t="shared" si="9"/>
      </c>
    </row>
    <row r="455" spans="1:8" ht="15">
      <c r="A455" s="214">
        <f>IF(ISNUMBER(Ķieģeļi!E16),Ķieģeļi!A16,"")</f>
      </c>
      <c r="B455" s="214">
        <f>IF(ISNUMBER(Ķieģeļi!E16),Ķieģeļi!B16,"")</f>
      </c>
      <c r="C455" s="215">
        <f>IF(ISNUMBER(Ķieģeļi!E16),Ķieģeļi!C16,"")</f>
      </c>
      <c r="D455" s="215">
        <f>IF(ISNUMBER(Ķieģeļi!E16),Ķieģeļi!D16,"")</f>
      </c>
      <c r="E455" s="215">
        <f>IF(ISNUMBER(Ķieģeļi!E16),Ķieģeļi!E16,"")</f>
      </c>
      <c r="F455" s="215">
        <f>IF(ISNUMBER(Ķieģeļi!E16),Ķieģeļi!F16,"")</f>
      </c>
      <c r="G455" s="216">
        <f>IF(ISTEXT(Ķieģeļi!G16),Ķieģeļi!G16,"")</f>
      </c>
      <c r="H455" s="217">
        <f t="shared" si="9"/>
      </c>
    </row>
    <row r="456" spans="1:8" ht="15">
      <c r="A456" s="214">
        <f>IF(ISNUMBER(Ķieģeļi!E17),Ķieģeļi!A17,"")</f>
      </c>
      <c r="B456" s="214">
        <f>IF(ISNUMBER(Ķieģeļi!E17),Ķieģeļi!B17,"")</f>
      </c>
      <c r="C456" s="215">
        <f>IF(ISNUMBER(Ķieģeļi!E17),Ķieģeļi!C17,"")</f>
      </c>
      <c r="D456" s="215">
        <f>IF(ISNUMBER(Ķieģeļi!E17),Ķieģeļi!D17,"")</f>
      </c>
      <c r="E456" s="215">
        <f>IF(ISNUMBER(Ķieģeļi!E17),Ķieģeļi!E17,"")</f>
      </c>
      <c r="F456" s="215">
        <f>IF(ISNUMBER(Ķieģeļi!E17),Ķieģeļi!F17,"")</f>
      </c>
      <c r="G456" s="216">
        <f>IF(ISTEXT(Ķieģeļi!G17),Ķieģeļi!G17,"")</f>
      </c>
      <c r="H456" s="217">
        <f t="shared" si="9"/>
      </c>
    </row>
    <row r="457" spans="1:8" ht="15">
      <c r="A457" s="214">
        <f>IF(ISNUMBER(Ķieģeļi!E18),Ķieģeļi!A18,"")</f>
      </c>
      <c r="B457" s="214">
        <f>IF(ISNUMBER(Ķieģeļi!E18),Ķieģeļi!B18,"")</f>
      </c>
      <c r="C457" s="215">
        <f>IF(ISNUMBER(Ķieģeļi!E18),Ķieģeļi!C18,"")</f>
      </c>
      <c r="D457" s="215">
        <f>IF(ISNUMBER(Ķieģeļi!E18),Ķieģeļi!D18,"")</f>
      </c>
      <c r="E457" s="215">
        <f>IF(ISNUMBER(Ķieģeļi!E18),Ķieģeļi!E18,"")</f>
      </c>
      <c r="F457" s="215">
        <f>IF(ISNUMBER(Ķieģeļi!E18),Ķieģeļi!F18,"")</f>
      </c>
      <c r="G457" s="216">
        <f>IF(ISTEXT(Ķieģeļi!G18),Ķieģeļi!G18,"")</f>
      </c>
      <c r="H457" s="217">
        <f t="shared" si="9"/>
      </c>
    </row>
    <row r="458" spans="1:8" ht="15">
      <c r="A458" s="214">
        <f>IF(ISNUMBER(Ķieģeļi!E19),Ķieģeļi!A19,"")</f>
      </c>
      <c r="B458" s="214">
        <f>IF(ISNUMBER(Ķieģeļi!E19),Ķieģeļi!B19,"")</f>
      </c>
      <c r="C458" s="215">
        <f>IF(ISNUMBER(Ķieģeļi!E19),Ķieģeļi!C19,"")</f>
      </c>
      <c r="D458" s="215">
        <f>IF(ISNUMBER(Ķieģeļi!E19),Ķieģeļi!D19,"")</f>
      </c>
      <c r="E458" s="215">
        <f>IF(ISNUMBER(Ķieģeļi!E19),Ķieģeļi!E19,"")</f>
      </c>
      <c r="F458" s="215">
        <f>IF(ISNUMBER(Ķieģeļi!E19),Ķieģeļi!F19,"")</f>
      </c>
      <c r="G458" s="216">
        <f>IF(ISTEXT(Ķieģeļi!G19),Ķieģeļi!G19,"")</f>
      </c>
      <c r="H458" s="217">
        <f t="shared" si="9"/>
      </c>
    </row>
    <row r="459" spans="1:8" ht="15">
      <c r="A459" s="214">
        <f>IF(ISNUMBER(Ķieģeļi!E20),Ķieģeļi!A20,"")</f>
      </c>
      <c r="B459" s="214">
        <f>IF(ISNUMBER(Ķieģeļi!E20),Ķieģeļi!B20,"")</f>
      </c>
      <c r="C459" s="215">
        <f>IF(ISNUMBER(Ķieģeļi!E20),Ķieģeļi!C20,"")</f>
      </c>
      <c r="D459" s="215">
        <f>IF(ISNUMBER(Ķieģeļi!E20),Ķieģeļi!D20,"")</f>
      </c>
      <c r="E459" s="215">
        <f>IF(ISNUMBER(Ķieģeļi!E20),Ķieģeļi!E20,"")</f>
      </c>
      <c r="F459" s="215">
        <f>IF(ISNUMBER(Ķieģeļi!E20),Ķieģeļi!F20,"")</f>
      </c>
      <c r="G459" s="216">
        <f>IF(ISTEXT(Ķieģeļi!G20),Ķieģeļi!G20,"")</f>
      </c>
      <c r="H459" s="217">
        <f t="shared" si="9"/>
      </c>
    </row>
    <row r="460" spans="1:8" ht="15">
      <c r="A460" s="214">
        <f>IF(ISNUMBER(Ķieģeļi!E21),Ķieģeļi!A21,"")</f>
      </c>
      <c r="B460" s="214">
        <f>IF(ISNUMBER(Ķieģeļi!E21),Ķieģeļi!B21,"")</f>
      </c>
      <c r="C460" s="215">
        <f>IF(ISNUMBER(Ķieģeļi!E21),Ķieģeļi!C21,"")</f>
      </c>
      <c r="D460" s="215">
        <f>IF(ISNUMBER(Ķieģeļi!E21),Ķieģeļi!D21,"")</f>
      </c>
      <c r="E460" s="215">
        <f>IF(ISNUMBER(Ķieģeļi!E21),Ķieģeļi!E21,"")</f>
      </c>
      <c r="F460" s="215">
        <f>IF(ISNUMBER(Ķieģeļi!E21),Ķieģeļi!F21,"")</f>
      </c>
      <c r="G460" s="216">
        <f>IF(ISTEXT(Ķieģeļi!G21),Ķieģeļi!G21,"")</f>
      </c>
      <c r="H460" s="217">
        <f t="shared" si="9"/>
      </c>
    </row>
    <row r="461" spans="1:8" ht="15">
      <c r="A461" s="214">
        <f>IF(ISNUMBER(Ķieģeļi!E22),Ķieģeļi!A22,"")</f>
      </c>
      <c r="B461" s="214">
        <f>IF(ISNUMBER(Ķieģeļi!E22),Ķieģeļi!B22,"")</f>
      </c>
      <c r="C461" s="215">
        <f>IF(ISNUMBER(Ķieģeļi!E22),Ķieģeļi!C22,"")</f>
      </c>
      <c r="D461" s="215">
        <f>IF(ISNUMBER(Ķieģeļi!E22),Ķieģeļi!D22,"")</f>
      </c>
      <c r="E461" s="215">
        <f>IF(ISNUMBER(Ķieģeļi!E22),Ķieģeļi!E22,"")</f>
      </c>
      <c r="F461" s="215">
        <f>IF(ISNUMBER(Ķieģeļi!E22),Ķieģeļi!F22,"")</f>
      </c>
      <c r="G461" s="216">
        <f>IF(ISTEXT(Ķieģeļi!G22),Ķieģeļi!G22,"")</f>
      </c>
      <c r="H461" s="217">
        <f t="shared" si="9"/>
      </c>
    </row>
    <row r="462" spans="1:8" ht="15">
      <c r="A462" s="214">
        <f>IF(ISNUMBER(Ķieģeļi!E23),Ķieģeļi!A23,"")</f>
      </c>
      <c r="B462" s="214">
        <f>IF(ISNUMBER(Ķieģeļi!E23),Ķieģeļi!B23,"")</f>
      </c>
      <c r="C462" s="215">
        <f>IF(ISNUMBER(Ķieģeļi!E23),Ķieģeļi!C23,"")</f>
      </c>
      <c r="D462" s="215">
        <f>IF(ISNUMBER(Ķieģeļi!E23),Ķieģeļi!D23,"")</f>
      </c>
      <c r="E462" s="215">
        <f>IF(ISNUMBER(Ķieģeļi!E23),Ķieģeļi!E23,"")</f>
      </c>
      <c r="F462" s="215">
        <f>IF(ISNUMBER(Ķieģeļi!E23),Ķieģeļi!F23,"")</f>
      </c>
      <c r="G462" s="216">
        <f>IF(ISTEXT(Ķieģeļi!G23),Ķieģeļi!G23,"")</f>
      </c>
      <c r="H462" s="217">
        <f t="shared" si="9"/>
      </c>
    </row>
    <row r="463" spans="1:8" ht="15">
      <c r="A463" s="214">
        <f>IF(ISNUMBER(Ķieģeļi!E24),Ķieģeļi!A24,"")</f>
      </c>
      <c r="B463" s="214">
        <f>IF(ISNUMBER(Ķieģeļi!E24),Ķieģeļi!B24,"")</f>
      </c>
      <c r="C463" s="215">
        <f>IF(ISNUMBER(Ķieģeļi!E24),Ķieģeļi!C24,"")</f>
      </c>
      <c r="D463" s="215">
        <f>IF(ISNUMBER(Ķieģeļi!E24),Ķieģeļi!D24,"")</f>
      </c>
      <c r="E463" s="215">
        <f>IF(ISNUMBER(Ķieģeļi!E24),Ķieģeļi!E24,"")</f>
      </c>
      <c r="F463" s="215">
        <f>IF(ISNUMBER(Ķieģeļi!E24),Ķieģeļi!F24,"")</f>
      </c>
      <c r="G463" s="216">
        <f>IF(ISTEXT(Ķieģeļi!G24),Ķieģeļi!G24,"")</f>
      </c>
      <c r="H463" s="217">
        <f t="shared" si="9"/>
      </c>
    </row>
    <row r="464" spans="1:8" ht="15">
      <c r="A464" s="214">
        <f>IF(ISNUMBER(Ķieģeļi!E25),Ķieģeļi!A25,"")</f>
      </c>
      <c r="B464" s="214">
        <f>IF(ISNUMBER(Ķieģeļi!E25),Ķieģeļi!B25,"")</f>
      </c>
      <c r="C464" s="215">
        <f>IF(ISNUMBER(Ķieģeļi!E25),Ķieģeļi!C25,"")</f>
      </c>
      <c r="D464" s="215">
        <f>IF(ISNUMBER(Ķieģeļi!E25),Ķieģeļi!D25,"")</f>
      </c>
      <c r="E464" s="215">
        <f>IF(ISNUMBER(Ķieģeļi!E25),Ķieģeļi!E25,"")</f>
      </c>
      <c r="F464" s="215">
        <f>IF(ISNUMBER(Ķieģeļi!E25),Ķieģeļi!F25,"")</f>
      </c>
      <c r="G464" s="216">
        <f>IF(ISTEXT(Ķieģeļi!G25),Ķieģeļi!G25,"")</f>
      </c>
      <c r="H464" s="217">
        <f t="shared" si="9"/>
      </c>
    </row>
    <row r="465" spans="1:8" ht="15">
      <c r="A465" s="214">
        <f>IF(ISNUMBER(Ķieģeļi!E26),Ķieģeļi!A26,"")</f>
      </c>
      <c r="B465" s="214">
        <f>IF(ISNUMBER(Ķieģeļi!E26),Ķieģeļi!B26,"")</f>
      </c>
      <c r="C465" s="215">
        <f>IF(ISNUMBER(Ķieģeļi!E26),Ķieģeļi!C26,"")</f>
      </c>
      <c r="D465" s="215">
        <f>IF(ISNUMBER(Ķieģeļi!E26),Ķieģeļi!D26,"")</f>
      </c>
      <c r="E465" s="215">
        <f>IF(ISNUMBER(Ķieģeļi!E26),Ķieģeļi!E26,"")</f>
      </c>
      <c r="F465" s="215">
        <f>IF(ISNUMBER(Ķieģeļi!E26),Ķieģeļi!F26,"")</f>
      </c>
      <c r="G465" s="216">
        <f>IF(ISTEXT(Ķieģeļi!G26),Ķieģeļi!G26,"")</f>
      </c>
      <c r="H465" s="217">
        <f t="shared" si="9"/>
      </c>
    </row>
    <row r="466" spans="1:8" ht="15">
      <c r="A466" s="214">
        <f>IF(ISNUMBER(Ķieģeļi!E27),Ķieģeļi!A27,"")</f>
      </c>
      <c r="B466" s="214">
        <f>IF(ISNUMBER(Ķieģeļi!E27),Ķieģeļi!B27,"")</f>
      </c>
      <c r="C466" s="215">
        <f>IF(ISNUMBER(Ķieģeļi!E27),Ķieģeļi!C27,"")</f>
      </c>
      <c r="D466" s="215">
        <f>IF(ISNUMBER(Ķieģeļi!E27),Ķieģeļi!D27,"")</f>
      </c>
      <c r="E466" s="215">
        <f>IF(ISNUMBER(Ķieģeļi!E27),Ķieģeļi!E27,"")</f>
      </c>
      <c r="F466" s="215">
        <f>IF(ISNUMBER(Ķieģeļi!E27),Ķieģeļi!F27,"")</f>
      </c>
      <c r="G466" s="216">
        <f>IF(ISTEXT(Ķieģeļi!G27),Ķieģeļi!G27,"")</f>
      </c>
      <c r="H466" s="217">
        <f t="shared" si="9"/>
      </c>
    </row>
    <row r="467" spans="1:8" ht="15">
      <c r="A467" s="214">
        <f>IF(ISNUMBER(Ķieģeļi!E28),Ķieģeļi!A28,"")</f>
      </c>
      <c r="B467" s="214">
        <f>IF(ISNUMBER(Ķieģeļi!E28),Ķieģeļi!B28,"")</f>
      </c>
      <c r="C467" s="215">
        <f>IF(ISNUMBER(Ķieģeļi!E28),Ķieģeļi!C28,"")</f>
      </c>
      <c r="D467" s="215">
        <f>IF(ISNUMBER(Ķieģeļi!E28),Ķieģeļi!D28,"")</f>
      </c>
      <c r="E467" s="215">
        <f>IF(ISNUMBER(Ķieģeļi!E28),Ķieģeļi!E28,"")</f>
      </c>
      <c r="F467" s="215">
        <f>IF(ISNUMBER(Ķieģeļi!E28),Ķieģeļi!F28,"")</f>
      </c>
      <c r="G467" s="216">
        <f>IF(ISTEXT(Ķieģeļi!G28),Ķieģeļi!G28,"")</f>
      </c>
      <c r="H467" s="217">
        <f t="shared" si="9"/>
      </c>
    </row>
    <row r="468" spans="1:8" ht="15">
      <c r="A468" s="214">
        <f>IF(ISNUMBER(Ķieģeļi!E29),Ķieģeļi!A29,"")</f>
      </c>
      <c r="B468" s="214">
        <f>IF(ISNUMBER(Ķieģeļi!E29),Ķieģeļi!B29,"")</f>
      </c>
      <c r="C468" s="215">
        <f>IF(ISNUMBER(Ķieģeļi!E29),Ķieģeļi!C29,"")</f>
      </c>
      <c r="D468" s="215">
        <f>IF(ISNUMBER(Ķieģeļi!E29),Ķieģeļi!D29,"")</f>
      </c>
      <c r="E468" s="215">
        <f>IF(ISNUMBER(Ķieģeļi!E29),Ķieģeļi!E29,"")</f>
      </c>
      <c r="F468" s="215">
        <f>IF(ISNUMBER(Ķieģeļi!E29),Ķieģeļi!F29,"")</f>
      </c>
      <c r="G468" s="216">
        <f>IF(ISTEXT(Ķieģeļi!G29),Ķieģeļi!G29,"")</f>
      </c>
      <c r="H468" s="217">
        <f t="shared" si="9"/>
      </c>
    </row>
    <row r="469" spans="1:8" ht="15">
      <c r="A469" s="214"/>
      <c r="B469" s="214"/>
      <c r="C469" s="215"/>
      <c r="D469" s="215"/>
      <c r="E469" s="215"/>
      <c r="F469" s="215"/>
      <c r="G469" s="216"/>
      <c r="H469" s="218"/>
    </row>
    <row r="470" spans="1:8" ht="15">
      <c r="A470" s="214">
        <f>IF(ISNUMBER(Ruļļmateriāli!E3),Ruļļmateriāli!A3,"")</f>
      </c>
      <c r="B470" s="214">
        <f>IF(ISNUMBER(Ruļļmateriāli!E3),Ruļļmateriāli!B3,"")</f>
      </c>
      <c r="C470" s="215">
        <f>IF(ISNUMBER(Ruļļmateriāli!E3),Ruļļmateriāli!C3,"")</f>
      </c>
      <c r="D470" s="215">
        <f>IF(ISNUMBER(Ruļļmateriāli!E3),Ruļļmateriāli!D3,"")</f>
      </c>
      <c r="E470" s="215">
        <f>IF(ISNUMBER(Ruļļmateriāli!E3),Ruļļmateriāli!E3,"")</f>
      </c>
      <c r="F470" s="215">
        <f>IF(ISNUMBER(Ruļļmateriāli!E3),Ruļļmateriāli!F3,"")</f>
      </c>
      <c r="G470" s="216">
        <f>IF(ISTEXT(Ruļļmateriāli!E3),Ruļļmateriāli!G3,"")</f>
      </c>
      <c r="H470" s="217">
        <f aca="true" t="shared" si="10" ref="H470:H520">IF(ISNUMBER(E470),"yes","")</f>
      </c>
    </row>
    <row r="471" spans="1:8" ht="15">
      <c r="A471" s="214">
        <f>IF(ISNUMBER(Ruļļmateriāli!E4),Ruļļmateriāli!A4,"")</f>
      </c>
      <c r="B471" s="214">
        <f>IF(ISNUMBER(Ruļļmateriāli!E4),Ruļļmateriāli!B4,"")</f>
      </c>
      <c r="C471" s="215">
        <f>IF(ISNUMBER(Ruļļmateriāli!E4),Ruļļmateriāli!C4,"")</f>
      </c>
      <c r="D471" s="215">
        <f>IF(ISNUMBER(Ruļļmateriāli!E4),Ruļļmateriāli!D4,"")</f>
      </c>
      <c r="E471" s="215">
        <f>IF(ISNUMBER(Ruļļmateriāli!E4),Ruļļmateriāli!E4,"")</f>
      </c>
      <c r="F471" s="215">
        <f>IF(ISNUMBER(Ruļļmateriāli!E4),Ruļļmateriāli!F4,"")</f>
      </c>
      <c r="G471" s="216">
        <f>IF(ISTEXT(Ruļļmateriāli!G4),Ruļļmateriāli!G4,"")</f>
      </c>
      <c r="H471" s="217">
        <f t="shared" si="10"/>
      </c>
    </row>
    <row r="472" spans="1:8" ht="15">
      <c r="A472" s="214">
        <f>IF(ISNUMBER(Ruļļmateriāli!E5),Ruļļmateriāli!A5,"")</f>
      </c>
      <c r="B472" s="214">
        <f>IF(ISNUMBER(Ruļļmateriāli!E5),Ruļļmateriāli!B5,"")</f>
      </c>
      <c r="C472" s="215">
        <f>IF(ISNUMBER(Ruļļmateriāli!E5),Ruļļmateriāli!C5,"")</f>
      </c>
      <c r="D472" s="215">
        <f>IF(ISNUMBER(Ruļļmateriāli!E5),Ruļļmateriāli!D5,"")</f>
      </c>
      <c r="E472" s="215">
        <f>IF(ISNUMBER(Ruļļmateriāli!E5),Ruļļmateriāli!E5,"")</f>
      </c>
      <c r="F472" s="215">
        <f>IF(ISNUMBER(Ruļļmateriāli!E5),Ruļļmateriāli!F5,"")</f>
      </c>
      <c r="G472" s="216">
        <f>IF(ISTEXT(Ruļļmateriāli!G5),Ruļļmateriāli!G5,"")</f>
      </c>
      <c r="H472" s="217">
        <f t="shared" si="10"/>
      </c>
    </row>
    <row r="473" spans="1:8" ht="15">
      <c r="A473" s="214">
        <f>IF(ISNUMBER(Ruļļmateriāli!E6),Ruļļmateriāli!A6,"")</f>
      </c>
      <c r="B473" s="214">
        <f>IF(ISNUMBER(Ruļļmateriāli!E6),Ruļļmateriāli!B6,"")</f>
      </c>
      <c r="C473" s="215">
        <f>IF(ISNUMBER(Ruļļmateriāli!E6),Ruļļmateriāli!C6,"")</f>
      </c>
      <c r="D473" s="215">
        <f>IF(ISNUMBER(Ruļļmateriāli!E6),Ruļļmateriāli!D6,"")</f>
      </c>
      <c r="E473" s="215">
        <f>IF(ISNUMBER(Ruļļmateriāli!E6),Ruļļmateriāli!E6,"")</f>
      </c>
      <c r="F473" s="215">
        <f>IF(ISNUMBER(Ruļļmateriāli!E6),Ruļļmateriāli!F6,"")</f>
      </c>
      <c r="G473" s="216">
        <f>IF(ISTEXT(Ruļļmateriāli!G6),Ruļļmateriāli!G6,"")</f>
      </c>
      <c r="H473" s="217">
        <f t="shared" si="10"/>
      </c>
    </row>
    <row r="474" spans="1:8" ht="15">
      <c r="A474" s="214">
        <f>IF(ISNUMBER(Ruļļmateriāli!E7),Ruļļmateriāli!A7,"")</f>
      </c>
      <c r="B474" s="214">
        <f>IF(ISNUMBER(Ruļļmateriāli!E7),Ruļļmateriāli!B7,"")</f>
      </c>
      <c r="C474" s="215">
        <f>IF(ISNUMBER(Ruļļmateriāli!E7),Ruļļmateriāli!C7,"")</f>
      </c>
      <c r="D474" s="215">
        <f>IF(ISNUMBER(Ruļļmateriāli!E7),Ruļļmateriāli!D7,"")</f>
      </c>
      <c r="E474" s="215">
        <f>IF(ISNUMBER(Ruļļmateriāli!E7),Ruļļmateriāli!E7,"")</f>
      </c>
      <c r="F474" s="215">
        <f>IF(ISNUMBER(Ruļļmateriāli!E7),Ruļļmateriāli!F7,"")</f>
      </c>
      <c r="G474" s="216">
        <f>IF(ISTEXT(Ruļļmateriāli!G7),Ruļļmateriāli!G7,"")</f>
      </c>
      <c r="H474" s="217">
        <f t="shared" si="10"/>
      </c>
    </row>
    <row r="475" spans="1:8" ht="15">
      <c r="A475" s="214">
        <f>IF(ISNUMBER(Ruļļmateriāli!E8),Ruļļmateriāli!A8,"")</f>
      </c>
      <c r="B475" s="214">
        <f>IF(ISNUMBER(Ruļļmateriāli!E8),Ruļļmateriāli!B8,"")</f>
      </c>
      <c r="C475" s="215">
        <f>IF(ISNUMBER(Ruļļmateriāli!E8),Ruļļmateriāli!C8,"")</f>
      </c>
      <c r="D475" s="215">
        <f>IF(ISNUMBER(Ruļļmateriāli!E8),Ruļļmateriāli!D8,"")</f>
      </c>
      <c r="E475" s="215">
        <f>IF(ISNUMBER(Ruļļmateriāli!E8),Ruļļmateriāli!E8,"")</f>
      </c>
      <c r="F475" s="215">
        <f>IF(ISNUMBER(Ruļļmateriāli!E8),Ruļļmateriāli!F8,"")</f>
      </c>
      <c r="G475" s="216">
        <f>IF(ISTEXT(Ruļļmateriāli!G8),Ruļļmateriāli!G8,"")</f>
      </c>
      <c r="H475" s="217">
        <f t="shared" si="10"/>
      </c>
    </row>
    <row r="476" spans="1:8" ht="15">
      <c r="A476" s="214">
        <f>IF(ISNUMBER(Ruļļmateriāli!E9),Ruļļmateriāli!A9,"")</f>
      </c>
      <c r="B476" s="214">
        <f>IF(ISNUMBER(Ruļļmateriāli!E9),Ruļļmateriāli!B9,"")</f>
      </c>
      <c r="C476" s="215">
        <f>IF(ISNUMBER(Ruļļmateriāli!E9),Ruļļmateriāli!C9,"")</f>
      </c>
      <c r="D476" s="215">
        <f>IF(ISNUMBER(Ruļļmateriāli!E9),Ruļļmateriāli!D9,"")</f>
      </c>
      <c r="E476" s="215">
        <f>IF(ISNUMBER(Ruļļmateriāli!E9),Ruļļmateriāli!E9,"")</f>
      </c>
      <c r="F476" s="215">
        <f>IF(ISNUMBER(Ruļļmateriāli!E9),Ruļļmateriāli!F9,"")</f>
      </c>
      <c r="G476" s="216">
        <f>IF(ISTEXT(Ruļļmateriāli!G9),Ruļļmateriāli!G9,"")</f>
      </c>
      <c r="H476" s="217">
        <f t="shared" si="10"/>
      </c>
    </row>
    <row r="477" spans="1:8" ht="15">
      <c r="A477" s="214">
        <f>IF(ISNUMBER(Ruļļmateriāli!E10),Ruļļmateriāli!A10,"")</f>
      </c>
      <c r="B477" s="214">
        <f>IF(ISNUMBER(Ruļļmateriāli!E10),Ruļļmateriāli!B10,"")</f>
      </c>
      <c r="C477" s="215">
        <f>IF(ISNUMBER(Ruļļmateriāli!E10),Ruļļmateriāli!C10,"")</f>
      </c>
      <c r="D477" s="215">
        <f>IF(ISNUMBER(Ruļļmateriāli!E10),Ruļļmateriāli!D10,"")</f>
      </c>
      <c r="E477" s="215">
        <f>IF(ISNUMBER(Ruļļmateriāli!E10),Ruļļmateriāli!E10,"")</f>
      </c>
      <c r="F477" s="215">
        <f>IF(ISNUMBER(Ruļļmateriāli!E10),Ruļļmateriāli!F10,"")</f>
      </c>
      <c r="G477" s="216">
        <f>IF(ISTEXT(Ruļļmateriāli!G10),Ruļļmateriāli!G10,"")</f>
      </c>
      <c r="H477" s="217">
        <f t="shared" si="10"/>
      </c>
    </row>
    <row r="478" spans="1:8" ht="15">
      <c r="A478" s="214">
        <f>IF(ISNUMBER(Ruļļmateriāli!E11),Ruļļmateriāli!A11,"")</f>
      </c>
      <c r="B478" s="214">
        <f>IF(ISNUMBER(Ruļļmateriāli!E11),Ruļļmateriāli!B11,"")</f>
      </c>
      <c r="C478" s="215">
        <f>IF(ISNUMBER(Ruļļmateriāli!E11),Ruļļmateriāli!C11,"")</f>
      </c>
      <c r="D478" s="215">
        <f>IF(ISNUMBER(Ruļļmateriāli!E11),Ruļļmateriāli!D11,"")</f>
      </c>
      <c r="E478" s="215">
        <f>IF(ISNUMBER(Ruļļmateriāli!E11),Ruļļmateriāli!E11,"")</f>
      </c>
      <c r="F478" s="215">
        <f>IF(ISNUMBER(Ruļļmateriāli!E11),Ruļļmateriāli!F11,"")</f>
      </c>
      <c r="G478" s="216">
        <f>IF(ISTEXT(Ruļļmateriāli!G11),Ruļļmateriāli!G11,"")</f>
      </c>
      <c r="H478" s="217">
        <f t="shared" si="10"/>
      </c>
    </row>
    <row r="479" spans="1:8" ht="15">
      <c r="A479" s="214">
        <f>IF(ISNUMBER(Ruļļmateriāli!E12),Ruļļmateriāli!A12,"")</f>
      </c>
      <c r="B479" s="214">
        <f>IF(ISNUMBER(Ruļļmateriāli!E12),Ruļļmateriāli!B12,"")</f>
      </c>
      <c r="C479" s="215">
        <f>IF(ISNUMBER(Ruļļmateriāli!E12),Ruļļmateriāli!C12,"")</f>
      </c>
      <c r="D479" s="215">
        <f>IF(ISNUMBER(Ruļļmateriāli!E12),Ruļļmateriāli!D12,"")</f>
      </c>
      <c r="E479" s="215">
        <f>IF(ISNUMBER(Ruļļmateriāli!E12),Ruļļmateriāli!E12,"")</f>
      </c>
      <c r="F479" s="215">
        <f>IF(ISNUMBER(Ruļļmateriāli!E12),Ruļļmateriāli!F12,"")</f>
      </c>
      <c r="G479" s="216">
        <f>IF(ISTEXT(Ruļļmateriāli!G12),Ruļļmateriāli!G12,"")</f>
      </c>
      <c r="H479" s="217">
        <f t="shared" si="10"/>
      </c>
    </row>
    <row r="480" spans="1:8" ht="15">
      <c r="A480" s="214">
        <f>IF(ISNUMBER(Ruļļmateriāli!E13),Ruļļmateriāli!A13,"")</f>
      </c>
      <c r="B480" s="214">
        <f>IF(ISNUMBER(Ruļļmateriāli!E13),Ruļļmateriāli!B13,"")</f>
      </c>
      <c r="C480" s="215">
        <f>IF(ISNUMBER(Ruļļmateriāli!E13),Ruļļmateriāli!C13,"")</f>
      </c>
      <c r="D480" s="215">
        <f>IF(ISNUMBER(Ruļļmateriāli!E13),Ruļļmateriāli!D13,"")</f>
      </c>
      <c r="E480" s="215">
        <f>IF(ISNUMBER(Ruļļmateriāli!E13),Ruļļmateriāli!E13,"")</f>
      </c>
      <c r="F480" s="215">
        <f>IF(ISNUMBER(Ruļļmateriāli!E13),Ruļļmateriāli!F13,"")</f>
      </c>
      <c r="G480" s="216">
        <f>IF(ISTEXT(Ruļļmateriāli!G13),Ruļļmateriāli!G13,"")</f>
      </c>
      <c r="H480" s="217">
        <f t="shared" si="10"/>
      </c>
    </row>
    <row r="481" spans="1:8" ht="15">
      <c r="A481" s="214">
        <f>IF(ISNUMBER(Ruļļmateriāli!E14),Ruļļmateriāli!A14,"")</f>
      </c>
      <c r="B481" s="214">
        <f>IF(ISNUMBER(Ruļļmateriāli!E14),Ruļļmateriāli!B14,"")</f>
      </c>
      <c r="C481" s="215">
        <f>IF(ISNUMBER(Ruļļmateriāli!E14),Ruļļmateriāli!C14,"")</f>
      </c>
      <c r="D481" s="215">
        <f>IF(ISNUMBER(Ruļļmateriāli!E14),Ruļļmateriāli!D14,"")</f>
      </c>
      <c r="E481" s="215">
        <f>IF(ISNUMBER(Ruļļmateriāli!E14),Ruļļmateriāli!E14,"")</f>
      </c>
      <c r="F481" s="215">
        <f>IF(ISNUMBER(Ruļļmateriāli!E14),Ruļļmateriāli!F14,"")</f>
      </c>
      <c r="G481" s="216">
        <f>IF(ISTEXT(Ruļļmateriāli!G14),Ruļļmateriāli!G14,"")</f>
      </c>
      <c r="H481" s="217">
        <f t="shared" si="10"/>
      </c>
    </row>
    <row r="482" spans="1:8" ht="15">
      <c r="A482" s="214">
        <f>IF(ISNUMBER(Ruļļmateriāli!E15),Ruļļmateriāli!A15,"")</f>
      </c>
      <c r="B482" s="214">
        <f>IF(ISNUMBER(Ruļļmateriāli!E15),Ruļļmateriāli!B15,"")</f>
      </c>
      <c r="C482" s="215">
        <f>IF(ISNUMBER(Ruļļmateriāli!E15),Ruļļmateriāli!C15,"")</f>
      </c>
      <c r="D482" s="215">
        <f>IF(ISNUMBER(Ruļļmateriāli!E15),Ruļļmateriāli!D15,"")</f>
      </c>
      <c r="E482" s="215">
        <f>IF(ISNUMBER(Ruļļmateriāli!E15),Ruļļmateriāli!E15,"")</f>
      </c>
      <c r="F482" s="215">
        <f>IF(ISNUMBER(Ruļļmateriāli!E15),Ruļļmateriāli!F15,"")</f>
      </c>
      <c r="G482" s="216">
        <f>IF(ISTEXT(Ruļļmateriāli!G15),Ruļļmateriāli!G15,"")</f>
      </c>
      <c r="H482" s="217">
        <f t="shared" si="10"/>
      </c>
    </row>
    <row r="483" spans="1:8" ht="15">
      <c r="A483" s="214">
        <f>IF(ISNUMBER(Ruļļmateriāli!E16),Ruļļmateriāli!A16,"")</f>
      </c>
      <c r="B483" s="214">
        <f>IF(ISNUMBER(Ruļļmateriāli!E16),Ruļļmateriāli!B16,"")</f>
      </c>
      <c r="C483" s="215">
        <f>IF(ISNUMBER(Ruļļmateriāli!E16),Ruļļmateriāli!C16,"")</f>
      </c>
      <c r="D483" s="215">
        <f>IF(ISNUMBER(Ruļļmateriāli!E16),Ruļļmateriāli!D16,"")</f>
      </c>
      <c r="E483" s="215">
        <f>IF(ISNUMBER(Ruļļmateriāli!E16),Ruļļmateriāli!E16,"")</f>
      </c>
      <c r="F483" s="215">
        <f>IF(ISNUMBER(Ruļļmateriāli!E16),Ruļļmateriāli!F16,"")</f>
      </c>
      <c r="G483" s="216">
        <f>IF(ISTEXT(Ruļļmateriāli!G16),Ruļļmateriāli!G16,"")</f>
      </c>
      <c r="H483" s="217">
        <f t="shared" si="10"/>
      </c>
    </row>
    <row r="484" spans="1:8" ht="15">
      <c r="A484" s="214">
        <f>IF(ISNUMBER(Ruļļmateriāli!E17),Ruļļmateriāli!A17,"")</f>
      </c>
      <c r="B484" s="214">
        <f>IF(ISNUMBER(Ruļļmateriāli!E17),Ruļļmateriāli!B17,"")</f>
      </c>
      <c r="C484" s="215">
        <f>IF(ISNUMBER(Ruļļmateriāli!E17),Ruļļmateriāli!C17,"")</f>
      </c>
      <c r="D484" s="215">
        <f>IF(ISNUMBER(Ruļļmateriāli!E17),Ruļļmateriāli!D17,"")</f>
      </c>
      <c r="E484" s="215">
        <f>IF(ISNUMBER(Ruļļmateriāli!E17),Ruļļmateriāli!E17,"")</f>
      </c>
      <c r="F484" s="215">
        <f>IF(ISNUMBER(Ruļļmateriāli!E17),Ruļļmateriāli!F17,"")</f>
      </c>
      <c r="G484" s="216">
        <f>IF(ISTEXT(Ruļļmateriāli!G17),Ruļļmateriāli!G17,"")</f>
      </c>
      <c r="H484" s="217">
        <f t="shared" si="10"/>
      </c>
    </row>
    <row r="485" spans="1:8" ht="15">
      <c r="A485" s="214">
        <f>IF(ISNUMBER(Ruļļmateriāli!E18),Ruļļmateriāli!A18,"")</f>
      </c>
      <c r="B485" s="214">
        <f>IF(ISNUMBER(Ruļļmateriāli!E18),Ruļļmateriāli!B18,"")</f>
      </c>
      <c r="C485" s="215">
        <f>IF(ISNUMBER(Ruļļmateriāli!E18),Ruļļmateriāli!C18,"")</f>
      </c>
      <c r="D485" s="215">
        <f>IF(ISNUMBER(Ruļļmateriāli!E18),Ruļļmateriāli!D18,"")</f>
      </c>
      <c r="E485" s="215">
        <f>IF(ISNUMBER(Ruļļmateriāli!E18),Ruļļmateriāli!E18,"")</f>
      </c>
      <c r="F485" s="215">
        <f>IF(ISNUMBER(Ruļļmateriāli!E18),Ruļļmateriāli!F18,"")</f>
      </c>
      <c r="G485" s="216">
        <f>IF(ISTEXT(Ruļļmateriāli!G18),Ruļļmateriāli!G18,"")</f>
      </c>
      <c r="H485" s="217">
        <f t="shared" si="10"/>
      </c>
    </row>
    <row r="486" spans="1:8" ht="15">
      <c r="A486" s="214">
        <f>IF(ISNUMBER(Ruļļmateriāli!E19),Ruļļmateriāli!A19,"")</f>
      </c>
      <c r="B486" s="214">
        <f>IF(ISNUMBER(Ruļļmateriāli!E19),Ruļļmateriāli!B19,"")</f>
      </c>
      <c r="C486" s="215">
        <f>IF(ISNUMBER(Ruļļmateriāli!E19),Ruļļmateriāli!C19,"")</f>
      </c>
      <c r="D486" s="215">
        <f>IF(ISNUMBER(Ruļļmateriāli!E19),Ruļļmateriāli!D19,"")</f>
      </c>
      <c r="E486" s="215">
        <f>IF(ISNUMBER(Ruļļmateriāli!E19),Ruļļmateriāli!E19,"")</f>
      </c>
      <c r="F486" s="215">
        <f>IF(ISNUMBER(Ruļļmateriāli!E19),Ruļļmateriāli!F19,"")</f>
      </c>
      <c r="G486" s="216">
        <f>IF(ISTEXT(Ruļļmateriāli!G19),Ruļļmateriāli!G19,"")</f>
      </c>
      <c r="H486" s="217">
        <f t="shared" si="10"/>
      </c>
    </row>
    <row r="487" spans="1:8" ht="15">
      <c r="A487" s="214">
        <f>IF(ISNUMBER(Ruļļmateriāli!E20),Ruļļmateriāli!A20,"")</f>
      </c>
      <c r="B487" s="214">
        <f>IF(ISNUMBER(Ruļļmateriāli!E20),Ruļļmateriāli!B20,"")</f>
      </c>
      <c r="C487" s="215">
        <f>IF(ISNUMBER(Ruļļmateriāli!E20),Ruļļmateriāli!C20,"")</f>
      </c>
      <c r="D487" s="215">
        <f>IF(ISNUMBER(Ruļļmateriāli!E20),Ruļļmateriāli!D20,"")</f>
      </c>
      <c r="E487" s="215">
        <f>IF(ISNUMBER(Ruļļmateriāli!E20),Ruļļmateriāli!E20,"")</f>
      </c>
      <c r="F487" s="215">
        <f>IF(ISNUMBER(Ruļļmateriāli!E20),Ruļļmateriāli!F20,"")</f>
      </c>
      <c r="G487" s="216">
        <f>IF(ISTEXT(Ruļļmateriāli!G20),Ruļļmateriāli!G20,"")</f>
      </c>
      <c r="H487" s="217">
        <f t="shared" si="10"/>
      </c>
    </row>
    <row r="488" spans="1:8" ht="15">
      <c r="A488" s="214">
        <f>IF(ISNUMBER(Ruļļmateriāli!E21),Ruļļmateriāli!A21,"")</f>
      </c>
      <c r="B488" s="214">
        <f>IF(ISNUMBER(Ruļļmateriāli!E21),Ruļļmateriāli!B21,"")</f>
      </c>
      <c r="C488" s="215">
        <f>IF(ISNUMBER(Ruļļmateriāli!E21),Ruļļmateriāli!C21,"")</f>
      </c>
      <c r="D488" s="215">
        <f>IF(ISNUMBER(Ruļļmateriāli!E21),Ruļļmateriāli!D21,"")</f>
      </c>
      <c r="E488" s="215">
        <f>IF(ISNUMBER(Ruļļmateriāli!E21),Ruļļmateriāli!E21,"")</f>
      </c>
      <c r="F488" s="215">
        <f>IF(ISNUMBER(Ruļļmateriāli!E21),Ruļļmateriāli!F21,"")</f>
      </c>
      <c r="G488" s="216">
        <f>IF(ISTEXT(Ruļļmateriāli!G21),Ruļļmateriāli!G21,"")</f>
      </c>
      <c r="H488" s="217">
        <f t="shared" si="10"/>
      </c>
    </row>
    <row r="489" spans="1:8" ht="15">
      <c r="A489" s="214">
        <f>IF(ISNUMBER(Ruļļmateriāli!E22),Ruļļmateriāli!A22,"")</f>
      </c>
      <c r="B489" s="214">
        <f>IF(ISNUMBER(Ruļļmateriāli!E22),Ruļļmateriāli!B22,"")</f>
      </c>
      <c r="C489" s="215">
        <f>IF(ISNUMBER(Ruļļmateriāli!E22),Ruļļmateriāli!C22,"")</f>
      </c>
      <c r="D489" s="215">
        <f>IF(ISNUMBER(Ruļļmateriāli!E22),Ruļļmateriāli!D22,"")</f>
      </c>
      <c r="E489" s="215">
        <f>IF(ISNUMBER(Ruļļmateriāli!E22),Ruļļmateriāli!E22,"")</f>
      </c>
      <c r="F489" s="215">
        <f>IF(ISNUMBER(Ruļļmateriāli!E22),Ruļļmateriāli!F22,"")</f>
      </c>
      <c r="G489" s="216">
        <f>IF(ISTEXT(Ruļļmateriāli!G22),Ruļļmateriāli!G22,"")</f>
      </c>
      <c r="H489" s="217">
        <f t="shared" si="10"/>
      </c>
    </row>
    <row r="490" spans="1:8" ht="15">
      <c r="A490" s="214">
        <f>IF(ISNUMBER(Ruļļmateriāli!E23),Ruļļmateriāli!A23,"")</f>
      </c>
      <c r="B490" s="214">
        <f>IF(ISNUMBER(Ruļļmateriāli!E23),Ruļļmateriāli!B23,"")</f>
      </c>
      <c r="C490" s="215">
        <f>IF(ISNUMBER(Ruļļmateriāli!E23),Ruļļmateriāli!C23,"")</f>
      </c>
      <c r="D490" s="215">
        <f>IF(ISNUMBER(Ruļļmateriāli!E23),Ruļļmateriāli!D23,"")</f>
      </c>
      <c r="E490" s="215">
        <f>IF(ISNUMBER(Ruļļmateriāli!E23),Ruļļmateriāli!E23,"")</f>
      </c>
      <c r="F490" s="215">
        <f>IF(ISNUMBER(Ruļļmateriāli!E23),Ruļļmateriāli!F23,"")</f>
      </c>
      <c r="G490" s="216">
        <f>IF(ISTEXT(Ruļļmateriāli!G23),Ruļļmateriāli!G23,"")</f>
      </c>
      <c r="H490" s="217">
        <f t="shared" si="10"/>
      </c>
    </row>
    <row r="491" spans="1:8" ht="15">
      <c r="A491" s="214">
        <f>IF(ISNUMBER(Ruļļmateriāli!E24),Ruļļmateriāli!A24,"")</f>
      </c>
      <c r="B491" s="214">
        <f>IF(ISNUMBER(Ruļļmateriāli!E24),Ruļļmateriāli!B24,"")</f>
      </c>
      <c r="C491" s="215">
        <f>IF(ISNUMBER(Ruļļmateriāli!E24),Ruļļmateriāli!C24,"")</f>
      </c>
      <c r="D491" s="215">
        <f>IF(ISNUMBER(Ruļļmateriāli!E24),Ruļļmateriāli!D24,"")</f>
      </c>
      <c r="E491" s="215">
        <f>IF(ISNUMBER(Ruļļmateriāli!E24),Ruļļmateriāli!E24,"")</f>
      </c>
      <c r="F491" s="215">
        <f>IF(ISNUMBER(Ruļļmateriāli!E24),Ruļļmateriāli!F24,"")</f>
      </c>
      <c r="G491" s="216">
        <f>IF(ISTEXT(Ruļļmateriāli!G24),Ruļļmateriāli!G24,"")</f>
      </c>
      <c r="H491" s="217">
        <f t="shared" si="10"/>
      </c>
    </row>
    <row r="492" spans="1:8" ht="15">
      <c r="A492" s="214">
        <f>IF(ISNUMBER(Ruļļmateriāli!E25),Ruļļmateriāli!A25,"")</f>
      </c>
      <c r="B492" s="214">
        <f>IF(ISNUMBER(Ruļļmateriāli!E25),Ruļļmateriāli!B25,"")</f>
      </c>
      <c r="C492" s="215">
        <f>IF(ISNUMBER(Ruļļmateriāli!E25),Ruļļmateriāli!C25,"")</f>
      </c>
      <c r="D492" s="215">
        <f>IF(ISNUMBER(Ruļļmateriāli!E25),Ruļļmateriāli!D25,"")</f>
      </c>
      <c r="E492" s="215">
        <f>IF(ISNUMBER(Ruļļmateriāli!E25),Ruļļmateriāli!E25,"")</f>
      </c>
      <c r="F492" s="215">
        <f>IF(ISNUMBER(Ruļļmateriāli!E25),Ruļļmateriāli!F25,"")</f>
      </c>
      <c r="G492" s="216">
        <f>IF(ISTEXT(Ruļļmateriāli!G25),Ruļļmateriāli!G25,"")</f>
      </c>
      <c r="H492" s="217">
        <f t="shared" si="10"/>
      </c>
    </row>
    <row r="493" spans="1:8" ht="15">
      <c r="A493" s="214">
        <f>IF(ISNUMBER(Ruļļmateriāli!E26),Ruļļmateriāli!A26,"")</f>
      </c>
      <c r="B493" s="214">
        <f>IF(ISNUMBER(Ruļļmateriāli!E26),Ruļļmateriāli!B26,"")</f>
      </c>
      <c r="C493" s="215">
        <f>IF(ISNUMBER(Ruļļmateriāli!E26),Ruļļmateriāli!C26,"")</f>
      </c>
      <c r="D493" s="215">
        <f>IF(ISNUMBER(Ruļļmateriāli!E26),Ruļļmateriāli!D26,"")</f>
      </c>
      <c r="E493" s="215">
        <f>IF(ISNUMBER(Ruļļmateriāli!E26),Ruļļmateriāli!E26,"")</f>
      </c>
      <c r="F493" s="215">
        <f>IF(ISNUMBER(Ruļļmateriāli!E26),Ruļļmateriāli!F26,"")</f>
      </c>
      <c r="G493" s="216">
        <f>IF(ISTEXT(Ruļļmateriāli!G26),Ruļļmateriāli!G26,"")</f>
      </c>
      <c r="H493" s="217">
        <f t="shared" si="10"/>
      </c>
    </row>
    <row r="494" spans="1:8" ht="15">
      <c r="A494" s="214">
        <f>IF(ISNUMBER(Ruļļmateriāli!E27),Ruļļmateriāli!A27,"")</f>
      </c>
      <c r="B494" s="214">
        <f>IF(ISNUMBER(Ruļļmateriāli!E27),Ruļļmateriāli!B27,"")</f>
      </c>
      <c r="C494" s="215">
        <f>IF(ISNUMBER(Ruļļmateriāli!E27),Ruļļmateriāli!C27,"")</f>
      </c>
      <c r="D494" s="215">
        <f>IF(ISNUMBER(Ruļļmateriāli!E27),Ruļļmateriāli!D27,"")</f>
      </c>
      <c r="E494" s="215">
        <f>IF(ISNUMBER(Ruļļmateriāli!E27),Ruļļmateriāli!E27,"")</f>
      </c>
      <c r="F494" s="215">
        <f>IF(ISNUMBER(Ruļļmateriāli!E27),Ruļļmateriāli!F27,"")</f>
      </c>
      <c r="G494" s="216">
        <f>IF(ISTEXT(Ruļļmateriāli!G27),Ruļļmateriāli!G27,"")</f>
      </c>
      <c r="H494" s="217">
        <f t="shared" si="10"/>
      </c>
    </row>
    <row r="495" spans="1:8" ht="15">
      <c r="A495" s="214">
        <f>IF(ISNUMBER(Ruļļmateriāli!E28),Ruļļmateriāli!A28,"")</f>
      </c>
      <c r="B495" s="214">
        <f>IF(ISNUMBER(Ruļļmateriāli!E28),Ruļļmateriāli!B28,"")</f>
      </c>
      <c r="C495" s="215">
        <f>IF(ISNUMBER(Ruļļmateriāli!E28),Ruļļmateriāli!C28,"")</f>
      </c>
      <c r="D495" s="215">
        <f>IF(ISNUMBER(Ruļļmateriāli!E28),Ruļļmateriāli!D28,"")</f>
      </c>
      <c r="E495" s="215">
        <f>IF(ISNUMBER(Ruļļmateriāli!E28),Ruļļmateriāli!E28,"")</f>
      </c>
      <c r="F495" s="215">
        <f>IF(ISNUMBER(Ruļļmateriāli!E28),Ruļļmateriāli!F28,"")</f>
      </c>
      <c r="G495" s="216">
        <f>IF(ISTEXT(Ruļļmateriāli!G28),Ruļļmateriāli!G28,"")</f>
      </c>
      <c r="H495" s="217">
        <f t="shared" si="10"/>
      </c>
    </row>
    <row r="496" spans="1:8" ht="15">
      <c r="A496" s="214">
        <f>IF(ISNUMBER(Ruļļmateriāli!E29),Ruļļmateriāli!A29,"")</f>
      </c>
      <c r="B496" s="214">
        <f>IF(ISNUMBER(Ruļļmateriāli!E29),Ruļļmateriāli!B29,"")</f>
      </c>
      <c r="C496" s="215">
        <f>IF(ISNUMBER(Ruļļmateriāli!E29),Ruļļmateriāli!C29,"")</f>
      </c>
      <c r="D496" s="215">
        <f>IF(ISNUMBER(Ruļļmateriāli!E29),Ruļļmateriāli!D29,"")</f>
      </c>
      <c r="E496" s="215">
        <f>IF(ISNUMBER(Ruļļmateriāli!E29),Ruļļmateriāli!E29,"")</f>
      </c>
      <c r="F496" s="215">
        <f>IF(ISNUMBER(Ruļļmateriāli!E29),Ruļļmateriāli!F29,"")</f>
      </c>
      <c r="G496" s="216">
        <f>IF(ISTEXT(Ruļļmateriāli!G29),Ruļļmateriāli!G29,"")</f>
      </c>
      <c r="H496" s="217">
        <f t="shared" si="10"/>
      </c>
    </row>
    <row r="497" spans="1:8" ht="15">
      <c r="A497" s="214">
        <f>IF(ISNUMBER(Ruļļmateriāli!E30),Ruļļmateriāli!A30,"")</f>
      </c>
      <c r="B497" s="214">
        <f>IF(ISNUMBER(Ruļļmateriāli!E30),Ruļļmateriāli!B30,"")</f>
      </c>
      <c r="C497" s="215">
        <f>IF(ISNUMBER(Ruļļmateriāli!E30),Ruļļmateriāli!C30,"")</f>
      </c>
      <c r="D497" s="215">
        <f>IF(ISNUMBER(Ruļļmateriāli!E30),Ruļļmateriāli!D30,"")</f>
      </c>
      <c r="E497" s="215">
        <f>IF(ISNUMBER(Ruļļmateriāli!E30),Ruļļmateriāli!E30,"")</f>
      </c>
      <c r="F497" s="215">
        <f>IF(ISNUMBER(Ruļļmateriāli!E30),Ruļļmateriāli!F30,"")</f>
      </c>
      <c r="G497" s="216">
        <f>IF(ISTEXT(Ruļļmateriāli!G30),Ruļļmateriāli!G30,"")</f>
      </c>
      <c r="H497" s="217">
        <f t="shared" si="10"/>
      </c>
    </row>
    <row r="498" spans="1:8" ht="15">
      <c r="A498" s="214">
        <f>IF(ISNUMBER(Ruļļmateriāli!E31),Ruļļmateriāli!A31,"")</f>
      </c>
      <c r="B498" s="214">
        <f>IF(ISNUMBER(Ruļļmateriāli!E31),Ruļļmateriāli!B31,"")</f>
      </c>
      <c r="C498" s="215">
        <f>IF(ISNUMBER(Ruļļmateriāli!E31),Ruļļmateriāli!C31,"")</f>
      </c>
      <c r="D498" s="215">
        <f>IF(ISNUMBER(Ruļļmateriāli!E31),Ruļļmateriāli!D31,"")</f>
      </c>
      <c r="E498" s="215">
        <f>IF(ISNUMBER(Ruļļmateriāli!E31),Ruļļmateriāli!E31,"")</f>
      </c>
      <c r="F498" s="215">
        <f>IF(ISNUMBER(Ruļļmateriāli!E31),Ruļļmateriāli!F31,"")</f>
      </c>
      <c r="G498" s="216">
        <f>IF(ISTEXT(Ruļļmateriāli!G31),Ruļļmateriāli!G31,"")</f>
      </c>
      <c r="H498" s="217">
        <f t="shared" si="10"/>
      </c>
    </row>
    <row r="499" spans="1:8" ht="15">
      <c r="A499" s="214">
        <f>IF(ISNUMBER(Ruļļmateriāli!E32),Ruļļmateriāli!A32,"")</f>
      </c>
      <c r="B499" s="214">
        <f>IF(ISNUMBER(Ruļļmateriāli!E32),Ruļļmateriāli!B32,"")</f>
      </c>
      <c r="C499" s="215">
        <f>IF(ISNUMBER(Ruļļmateriāli!E32),Ruļļmateriāli!C32,"")</f>
      </c>
      <c r="D499" s="215">
        <f>IF(ISNUMBER(Ruļļmateriāli!E32),Ruļļmateriāli!D32,"")</f>
      </c>
      <c r="E499" s="215">
        <f>IF(ISNUMBER(Ruļļmateriāli!E32),Ruļļmateriāli!E32,"")</f>
      </c>
      <c r="F499" s="215">
        <f>IF(ISNUMBER(Ruļļmateriāli!E32),Ruļļmateriāli!F32,"")</f>
      </c>
      <c r="G499" s="216">
        <f>IF(ISTEXT(Ruļļmateriāli!G32),Ruļļmateriāli!G32,"")</f>
      </c>
      <c r="H499" s="217">
        <f t="shared" si="10"/>
      </c>
    </row>
    <row r="500" spans="1:8" ht="15">
      <c r="A500" s="214">
        <f>IF(ISNUMBER(Ruļļmateriāli!E33),Ruļļmateriāli!A33,"")</f>
      </c>
      <c r="B500" s="214">
        <f>IF(ISNUMBER(Ruļļmateriāli!E33),Ruļļmateriāli!B33,"")</f>
      </c>
      <c r="C500" s="215">
        <f>IF(ISNUMBER(Ruļļmateriāli!E33),Ruļļmateriāli!C33,"")</f>
      </c>
      <c r="D500" s="215">
        <f>IF(ISNUMBER(Ruļļmateriāli!E33),Ruļļmateriāli!D33,"")</f>
      </c>
      <c r="E500" s="215">
        <f>IF(ISNUMBER(Ruļļmateriāli!E33),Ruļļmateriāli!E33,"")</f>
      </c>
      <c r="F500" s="215">
        <f>IF(ISNUMBER(Ruļļmateriāli!E33),Ruļļmateriāli!F33,"")</f>
      </c>
      <c r="G500" s="216">
        <f>IF(ISTEXT(Ruļļmateriāli!G33),Ruļļmateriāli!G33,"")</f>
      </c>
      <c r="H500" s="217">
        <f t="shared" si="10"/>
      </c>
    </row>
    <row r="501" spans="1:8" ht="15">
      <c r="A501" s="214">
        <f>IF(ISNUMBER(Ruļļmateriāli!E34),Ruļļmateriāli!A34,"")</f>
      </c>
      <c r="B501" s="214">
        <f>IF(ISNUMBER(Ruļļmateriāli!E34),Ruļļmateriāli!B34,"")</f>
      </c>
      <c r="C501" s="215">
        <f>IF(ISNUMBER(Ruļļmateriāli!E34),Ruļļmateriāli!C34,"")</f>
      </c>
      <c r="D501" s="215">
        <f>IF(ISNUMBER(Ruļļmateriāli!E34),Ruļļmateriāli!D34,"")</f>
      </c>
      <c r="E501" s="215">
        <f>IF(ISNUMBER(Ruļļmateriāli!E34),Ruļļmateriāli!E34,"")</f>
      </c>
      <c r="F501" s="215">
        <f>IF(ISNUMBER(Ruļļmateriāli!E34),Ruļļmateriāli!F34,"")</f>
      </c>
      <c r="G501" s="216">
        <f>IF(ISTEXT(Ruļļmateriāli!G34),Ruļļmateriāli!G34,"")</f>
      </c>
      <c r="H501" s="217">
        <f t="shared" si="10"/>
      </c>
    </row>
    <row r="502" spans="1:8" ht="15">
      <c r="A502" s="214">
        <f>IF(ISNUMBER(Ruļļmateriāli!E35),Ruļļmateriāli!A35,"")</f>
      </c>
      <c r="B502" s="214">
        <f>IF(ISNUMBER(Ruļļmateriāli!E35),Ruļļmateriāli!B35,"")</f>
      </c>
      <c r="C502" s="215">
        <f>IF(ISNUMBER(Ruļļmateriāli!E35),Ruļļmateriāli!C35,"")</f>
      </c>
      <c r="D502" s="215">
        <f>IF(ISNUMBER(Ruļļmateriāli!E35),Ruļļmateriāli!D35,"")</f>
      </c>
      <c r="E502" s="215">
        <f>IF(ISNUMBER(Ruļļmateriāli!E35),Ruļļmateriāli!E35,"")</f>
      </c>
      <c r="F502" s="215">
        <f>IF(ISNUMBER(Ruļļmateriāli!E35),Ruļļmateriāli!F35,"")</f>
      </c>
      <c r="G502" s="216">
        <f>IF(ISTEXT(Ruļļmateriāli!G35),Ruļļmateriāli!G35,"")</f>
      </c>
      <c r="H502" s="217">
        <f t="shared" si="10"/>
      </c>
    </row>
    <row r="503" spans="1:8" ht="15">
      <c r="A503" s="214">
        <f>IF(ISNUMBER(Ruļļmateriāli!E36),Ruļļmateriāli!A36,"")</f>
      </c>
      <c r="B503" s="214">
        <f>IF(ISNUMBER(Ruļļmateriāli!E36),Ruļļmateriāli!B36,"")</f>
      </c>
      <c r="C503" s="215">
        <f>IF(ISNUMBER(Ruļļmateriāli!E36),Ruļļmateriāli!C36,"")</f>
      </c>
      <c r="D503" s="215">
        <f>IF(ISNUMBER(Ruļļmateriāli!E36),Ruļļmateriāli!D36,"")</f>
      </c>
      <c r="E503" s="215">
        <f>IF(ISNUMBER(Ruļļmateriāli!E36),Ruļļmateriāli!E36,"")</f>
      </c>
      <c r="F503" s="215">
        <f>IF(ISNUMBER(Ruļļmateriāli!E36),Ruļļmateriāli!F36,"")</f>
      </c>
      <c r="G503" s="216">
        <f>IF(ISTEXT(Ruļļmateriāli!G36),Ruļļmateriāli!G36,"")</f>
      </c>
      <c r="H503" s="217">
        <f t="shared" si="10"/>
      </c>
    </row>
    <row r="504" spans="1:8" ht="15">
      <c r="A504" s="214">
        <f>IF(ISNUMBER(Ruļļmateriāli!E37),Ruļļmateriāli!A37,"")</f>
      </c>
      <c r="B504" s="214">
        <f>IF(ISNUMBER(Ruļļmateriāli!E37),Ruļļmateriāli!B37,"")</f>
      </c>
      <c r="C504" s="215">
        <f>IF(ISNUMBER(Ruļļmateriāli!E37),Ruļļmateriāli!C37,"")</f>
      </c>
      <c r="D504" s="215">
        <f>IF(ISNUMBER(Ruļļmateriāli!E37),Ruļļmateriāli!D37,"")</f>
      </c>
      <c r="E504" s="215">
        <f>IF(ISNUMBER(Ruļļmateriāli!E37),Ruļļmateriāli!E37,"")</f>
      </c>
      <c r="F504" s="215">
        <f>IF(ISNUMBER(Ruļļmateriāli!E37),Ruļļmateriāli!F37,"")</f>
      </c>
      <c r="G504" s="216">
        <f>IF(ISTEXT(Ruļļmateriāli!G37),Ruļļmateriāli!G37,"")</f>
      </c>
      <c r="H504" s="217">
        <f t="shared" si="10"/>
      </c>
    </row>
    <row r="505" spans="1:8" ht="15">
      <c r="A505" s="214">
        <f>IF(ISNUMBER(Ruļļmateriāli!E38),Ruļļmateriāli!A38,"")</f>
      </c>
      <c r="B505" s="214">
        <f>IF(ISNUMBER(Ruļļmateriāli!E38),Ruļļmateriāli!B38,"")</f>
      </c>
      <c r="C505" s="215">
        <f>IF(ISNUMBER(Ruļļmateriāli!E38),Ruļļmateriāli!C38,"")</f>
      </c>
      <c r="D505" s="215">
        <f>IF(ISNUMBER(Ruļļmateriāli!E38),Ruļļmateriāli!D38,"")</f>
      </c>
      <c r="E505" s="215">
        <f>IF(ISNUMBER(Ruļļmateriāli!E38),Ruļļmateriāli!E38,"")</f>
      </c>
      <c r="F505" s="215">
        <f>IF(ISNUMBER(Ruļļmateriāli!E38),Ruļļmateriāli!F38,"")</f>
      </c>
      <c r="G505" s="216">
        <f>IF(ISTEXT(Ruļļmateriāli!G38),Ruļļmateriāli!G38,"")</f>
      </c>
      <c r="H505" s="217">
        <f t="shared" si="10"/>
      </c>
    </row>
    <row r="506" spans="1:8" ht="15">
      <c r="A506" s="214">
        <f>IF(ISNUMBER(Ruļļmateriāli!E39),Ruļļmateriāli!A39,"")</f>
      </c>
      <c r="B506" s="214">
        <f>IF(ISNUMBER(Ruļļmateriāli!E39),Ruļļmateriāli!B39,"")</f>
      </c>
      <c r="C506" s="215">
        <f>IF(ISNUMBER(Ruļļmateriāli!E39),Ruļļmateriāli!C39,"")</f>
      </c>
      <c r="D506" s="215">
        <f>IF(ISNUMBER(Ruļļmateriāli!E39),Ruļļmateriāli!D39,"")</f>
      </c>
      <c r="E506" s="215">
        <f>IF(ISNUMBER(Ruļļmateriāli!E39),Ruļļmateriāli!E39,"")</f>
      </c>
      <c r="F506" s="215">
        <f>IF(ISNUMBER(Ruļļmateriāli!E39),Ruļļmateriāli!F39,"")</f>
      </c>
      <c r="G506" s="216">
        <f>IF(ISTEXT(Ruļļmateriāli!G39),Ruļļmateriāli!G39,"")</f>
      </c>
      <c r="H506" s="217">
        <f t="shared" si="10"/>
      </c>
    </row>
    <row r="507" spans="1:8" ht="15">
      <c r="A507" s="214">
        <f>IF(ISNUMBER(Ruļļmateriāli!E40),Ruļļmateriāli!A40,"")</f>
      </c>
      <c r="B507" s="214">
        <f>IF(ISNUMBER(Ruļļmateriāli!E40),Ruļļmateriāli!B40,"")</f>
      </c>
      <c r="C507" s="215">
        <f>IF(ISNUMBER(Ruļļmateriāli!E40),Ruļļmateriāli!C40,"")</f>
      </c>
      <c r="D507" s="215">
        <f>IF(ISNUMBER(Ruļļmateriāli!E40),Ruļļmateriāli!D40,"")</f>
      </c>
      <c r="E507" s="215">
        <f>IF(ISNUMBER(Ruļļmateriāli!E40),Ruļļmateriāli!E40,"")</f>
      </c>
      <c r="F507" s="215">
        <f>IF(ISNUMBER(Ruļļmateriāli!E40),Ruļļmateriāli!F40,"")</f>
      </c>
      <c r="G507" s="216">
        <f>IF(ISTEXT(Ruļļmateriāli!G40),Ruļļmateriāli!G40,"")</f>
      </c>
      <c r="H507" s="217">
        <f t="shared" si="10"/>
      </c>
    </row>
    <row r="508" spans="1:8" ht="15">
      <c r="A508" s="214">
        <f>IF(ISNUMBER(Ruļļmateriāli!E41),Ruļļmateriāli!A41,"")</f>
      </c>
      <c r="B508" s="214">
        <f>IF(ISNUMBER(Ruļļmateriāli!E41),Ruļļmateriāli!B41,"")</f>
      </c>
      <c r="C508" s="215">
        <f>IF(ISNUMBER(Ruļļmateriāli!E41),Ruļļmateriāli!C41,"")</f>
      </c>
      <c r="D508" s="215">
        <f>IF(ISNUMBER(Ruļļmateriāli!E41),Ruļļmateriāli!D41,"")</f>
      </c>
      <c r="E508" s="215">
        <f>IF(ISNUMBER(Ruļļmateriāli!E41),Ruļļmateriāli!E41,"")</f>
      </c>
      <c r="F508" s="215">
        <f>IF(ISNUMBER(Ruļļmateriāli!E41),Ruļļmateriāli!F41,"")</f>
      </c>
      <c r="G508" s="216">
        <f>IF(ISTEXT(Ruļļmateriāli!G41),Ruļļmateriāli!G41,"")</f>
      </c>
      <c r="H508" s="217">
        <f t="shared" si="10"/>
      </c>
    </row>
    <row r="509" spans="1:8" ht="15">
      <c r="A509" s="214">
        <f>IF(ISNUMBER(Ruļļmateriāli!E42),Ruļļmateriāli!A42,"")</f>
      </c>
      <c r="B509" s="214">
        <f>IF(ISNUMBER(Ruļļmateriāli!E42),Ruļļmateriāli!B42,"")</f>
      </c>
      <c r="C509" s="215">
        <f>IF(ISNUMBER(Ruļļmateriāli!E42),Ruļļmateriāli!C42,"")</f>
      </c>
      <c r="D509" s="215">
        <f>IF(ISNUMBER(Ruļļmateriāli!E42),Ruļļmateriāli!D42,"")</f>
      </c>
      <c r="E509" s="215">
        <f>IF(ISNUMBER(Ruļļmateriāli!E42),Ruļļmateriāli!E42,"")</f>
      </c>
      <c r="F509" s="215">
        <f>IF(ISNUMBER(Ruļļmateriāli!E42),Ruļļmateriāli!F42,"")</f>
      </c>
      <c r="G509" s="216">
        <f>IF(ISTEXT(Ruļļmateriāli!G42),Ruļļmateriāli!G42,"")</f>
      </c>
      <c r="H509" s="217">
        <f t="shared" si="10"/>
      </c>
    </row>
    <row r="510" spans="1:8" ht="15">
      <c r="A510" s="214">
        <f>IF(ISNUMBER(Ruļļmateriāli!E43),Ruļļmateriāli!A43,"")</f>
      </c>
      <c r="B510" s="214">
        <f>IF(ISNUMBER(Ruļļmateriāli!E43),Ruļļmateriāli!B43,"")</f>
      </c>
      <c r="C510" s="215">
        <f>IF(ISNUMBER(Ruļļmateriāli!E43),Ruļļmateriāli!C43,"")</f>
      </c>
      <c r="D510" s="215">
        <f>IF(ISNUMBER(Ruļļmateriāli!E43),Ruļļmateriāli!D43,"")</f>
      </c>
      <c r="E510" s="215">
        <f>IF(ISNUMBER(Ruļļmateriāli!E43),Ruļļmateriāli!E43,"")</f>
      </c>
      <c r="F510" s="215">
        <f>IF(ISNUMBER(Ruļļmateriāli!E43),Ruļļmateriāli!F43,"")</f>
      </c>
      <c r="G510" s="216">
        <f>IF(ISTEXT(Ruļļmateriāli!G43),Ruļļmateriāli!G43,"")</f>
      </c>
      <c r="H510" s="217">
        <f t="shared" si="10"/>
      </c>
    </row>
    <row r="511" spans="1:8" ht="15">
      <c r="A511" s="214">
        <f>IF(ISNUMBER(Ruļļmateriāli!E44),Ruļļmateriāli!A44,"")</f>
      </c>
      <c r="B511" s="214">
        <f>IF(ISNUMBER(Ruļļmateriāli!E44),Ruļļmateriāli!B44,"")</f>
      </c>
      <c r="C511" s="215">
        <f>IF(ISNUMBER(Ruļļmateriāli!E44),Ruļļmateriāli!C44,"")</f>
      </c>
      <c r="D511" s="215">
        <f>IF(ISNUMBER(Ruļļmateriāli!E44),Ruļļmateriāli!D44,"")</f>
      </c>
      <c r="E511" s="215">
        <f>IF(ISNUMBER(Ruļļmateriāli!E44),Ruļļmateriāli!E44,"")</f>
      </c>
      <c r="F511" s="215">
        <f>IF(ISNUMBER(Ruļļmateriāli!E44),Ruļļmateriāli!F44,"")</f>
      </c>
      <c r="G511" s="216">
        <f>IF(ISTEXT(Ruļļmateriāli!G44),Ruļļmateriāli!G44,"")</f>
      </c>
      <c r="H511" s="217">
        <f t="shared" si="10"/>
      </c>
    </row>
    <row r="512" spans="1:8" ht="15">
      <c r="A512" s="214">
        <f>IF(ISNUMBER(Ruļļmateriāli!E45),Ruļļmateriāli!A45,"")</f>
      </c>
      <c r="B512" s="214">
        <f>IF(ISNUMBER(Ruļļmateriāli!E45),Ruļļmateriāli!B45,"")</f>
      </c>
      <c r="C512" s="215">
        <f>IF(ISNUMBER(Ruļļmateriāli!E45),Ruļļmateriāli!C45,"")</f>
      </c>
      <c r="D512" s="215">
        <f>IF(ISNUMBER(Ruļļmateriāli!E45),Ruļļmateriāli!D45,"")</f>
      </c>
      <c r="E512" s="215">
        <f>IF(ISNUMBER(Ruļļmateriāli!E45),Ruļļmateriāli!E45,"")</f>
      </c>
      <c r="F512" s="215">
        <f>IF(ISNUMBER(Ruļļmateriāli!E45),Ruļļmateriāli!F45,"")</f>
      </c>
      <c r="G512" s="216">
        <f>IF(ISTEXT(Ruļļmateriāli!G45),Ruļļmateriāli!G45,"")</f>
      </c>
      <c r="H512" s="217">
        <f t="shared" si="10"/>
      </c>
    </row>
    <row r="513" spans="1:8" ht="15">
      <c r="A513" s="214">
        <f>IF(ISNUMBER(Ruļļmateriāli!E46),Ruļļmateriāli!A46,"")</f>
      </c>
      <c r="B513" s="214">
        <f>IF(ISNUMBER(Ruļļmateriāli!E46),Ruļļmateriāli!B46,"")</f>
      </c>
      <c r="C513" s="215">
        <f>IF(ISNUMBER(Ruļļmateriāli!E46),Ruļļmateriāli!C46,"")</f>
      </c>
      <c r="D513" s="215">
        <f>IF(ISNUMBER(Ruļļmateriāli!E46),Ruļļmateriāli!D46,"")</f>
      </c>
      <c r="E513" s="215">
        <f>IF(ISNUMBER(Ruļļmateriāli!E46),Ruļļmateriāli!E46,"")</f>
      </c>
      <c r="F513" s="215">
        <f>IF(ISNUMBER(Ruļļmateriāli!E46),Ruļļmateriāli!F46,"")</f>
      </c>
      <c r="G513" s="216">
        <f>IF(ISTEXT(Ruļļmateriāli!G46),Ruļļmateriāli!G46,"")</f>
      </c>
      <c r="H513" s="217">
        <f t="shared" si="10"/>
      </c>
    </row>
    <row r="514" spans="1:8" ht="15">
      <c r="A514" s="214">
        <f>IF(ISNUMBER(Ruļļmateriāli!E47),Ruļļmateriāli!A47,"")</f>
      </c>
      <c r="B514" s="214">
        <f>IF(ISNUMBER(Ruļļmateriāli!E47),Ruļļmateriāli!B47,"")</f>
      </c>
      <c r="C514" s="215">
        <f>IF(ISNUMBER(Ruļļmateriāli!E47),Ruļļmateriāli!C47,"")</f>
      </c>
      <c r="D514" s="215">
        <f>IF(ISNUMBER(Ruļļmateriāli!E47),Ruļļmateriāli!D47,"")</f>
      </c>
      <c r="E514" s="215">
        <f>IF(ISNUMBER(Ruļļmateriāli!E47),Ruļļmateriāli!E47,"")</f>
      </c>
      <c r="F514" s="215">
        <f>IF(ISNUMBER(Ruļļmateriāli!E47),Ruļļmateriāli!F47,"")</f>
      </c>
      <c r="G514" s="216">
        <f>IF(ISTEXT(Ruļļmateriāli!G47),Ruļļmateriāli!G47,"")</f>
      </c>
      <c r="H514" s="217">
        <f t="shared" si="10"/>
      </c>
    </row>
    <row r="515" spans="1:8" ht="15">
      <c r="A515" s="214">
        <f>IF(ISNUMBER(Ruļļmateriāli!E48),Ruļļmateriāli!A48,"")</f>
      </c>
      <c r="B515" s="214">
        <f>IF(ISNUMBER(Ruļļmateriāli!E48),Ruļļmateriāli!B48,"")</f>
      </c>
      <c r="C515" s="215">
        <f>IF(ISNUMBER(Ruļļmateriāli!E48),Ruļļmateriāli!C48,"")</f>
      </c>
      <c r="D515" s="215">
        <f>IF(ISNUMBER(Ruļļmateriāli!E48),Ruļļmateriāli!D48,"")</f>
      </c>
      <c r="E515" s="215">
        <f>IF(ISNUMBER(Ruļļmateriāli!E48),Ruļļmateriāli!E48,"")</f>
      </c>
      <c r="F515" s="215">
        <f>IF(ISNUMBER(Ruļļmateriāli!E48),Ruļļmateriāli!F48,"")</f>
      </c>
      <c r="G515" s="216">
        <f>IF(ISTEXT(Ruļļmateriāli!G48),Ruļļmateriāli!G48,"")</f>
      </c>
      <c r="H515" s="217">
        <f t="shared" si="10"/>
      </c>
    </row>
    <row r="516" spans="1:8" ht="15">
      <c r="A516" s="214">
        <f>IF(ISNUMBER(Ruļļmateriāli!E49),Ruļļmateriāli!A49,"")</f>
      </c>
      <c r="B516" s="214">
        <f>IF(ISNUMBER(Ruļļmateriāli!E49),Ruļļmateriāli!B49,"")</f>
      </c>
      <c r="C516" s="215">
        <f>IF(ISNUMBER(Ruļļmateriāli!E49),Ruļļmateriāli!C49,"")</f>
      </c>
      <c r="D516" s="215">
        <f>IF(ISNUMBER(Ruļļmateriāli!E49),Ruļļmateriāli!D49,"")</f>
      </c>
      <c r="E516" s="215">
        <f>IF(ISNUMBER(Ruļļmateriāli!E49),Ruļļmateriāli!E49,"")</f>
      </c>
      <c r="F516" s="215">
        <f>IF(ISNUMBER(Ruļļmateriāli!E49),Ruļļmateriāli!F49,"")</f>
      </c>
      <c r="G516" s="216">
        <f>IF(ISTEXT(Ruļļmateriāli!G49),Ruļļmateriāli!G49,"")</f>
      </c>
      <c r="H516" s="217">
        <f t="shared" si="10"/>
      </c>
    </row>
    <row r="517" spans="1:8" ht="15">
      <c r="A517" s="214">
        <f>IF(ISNUMBER(Ruļļmateriāli!E50),Ruļļmateriāli!A50,"")</f>
      </c>
      <c r="B517" s="214">
        <f>IF(ISNUMBER(Ruļļmateriāli!E50),Ruļļmateriāli!B50,"")</f>
      </c>
      <c r="C517" s="215">
        <f>IF(ISNUMBER(Ruļļmateriāli!E50),Ruļļmateriāli!C50,"")</f>
      </c>
      <c r="D517" s="215">
        <f>IF(ISNUMBER(Ruļļmateriāli!E50),Ruļļmateriāli!D50,"")</f>
      </c>
      <c r="E517" s="215">
        <f>IF(ISNUMBER(Ruļļmateriāli!E50),Ruļļmateriāli!E50,"")</f>
      </c>
      <c r="F517" s="215">
        <f>IF(ISNUMBER(Ruļļmateriāli!E50),Ruļļmateriāli!F50,"")</f>
      </c>
      <c r="G517" s="216">
        <f>IF(ISTEXT(Ruļļmateriāli!G50),Ruļļmateriāli!G50,"")</f>
      </c>
      <c r="H517" s="217">
        <f t="shared" si="10"/>
      </c>
    </row>
    <row r="518" spans="1:8" ht="15">
      <c r="A518" s="214">
        <f>IF(ISNUMBER(Ruļļmateriāli!E51),Ruļļmateriāli!A51,"")</f>
      </c>
      <c r="B518" s="214">
        <f>IF(ISNUMBER(Ruļļmateriāli!E51),Ruļļmateriāli!B51,"")</f>
      </c>
      <c r="C518" s="215">
        <f>IF(ISNUMBER(Ruļļmateriāli!E51),Ruļļmateriāli!C51,"")</f>
      </c>
      <c r="D518" s="215">
        <f>IF(ISNUMBER(Ruļļmateriāli!E51),Ruļļmateriāli!D51,"")</f>
      </c>
      <c r="E518" s="215">
        <f>IF(ISNUMBER(Ruļļmateriāli!E51),Ruļļmateriāli!E51,"")</f>
      </c>
      <c r="F518" s="215">
        <f>IF(ISNUMBER(Ruļļmateriāli!E51),Ruļļmateriāli!F51,"")</f>
      </c>
      <c r="G518" s="216">
        <f>IF(ISTEXT(Ruļļmateriāli!G51),Ruļļmateriāli!G51,"")</f>
      </c>
      <c r="H518" s="217">
        <f t="shared" si="10"/>
      </c>
    </row>
    <row r="519" spans="1:8" ht="15">
      <c r="A519" s="214">
        <f>IF(ISNUMBER(Ruļļmateriāli!E52),Ruļļmateriāli!A52,"")</f>
      </c>
      <c r="B519" s="214">
        <f>IF(ISNUMBER(Ruļļmateriāli!E52),Ruļļmateriāli!B52,"")</f>
      </c>
      <c r="C519" s="215">
        <f>IF(ISNUMBER(Ruļļmateriāli!E52),Ruļļmateriāli!C52,"")</f>
      </c>
      <c r="D519" s="215">
        <f>IF(ISNUMBER(Ruļļmateriāli!E52),Ruļļmateriāli!D52,"")</f>
      </c>
      <c r="E519" s="215">
        <f>IF(ISNUMBER(Ruļļmateriāli!E52),Ruļļmateriāli!E52,"")</f>
      </c>
      <c r="F519" s="215">
        <f>IF(ISNUMBER(Ruļļmateriāli!E52),Ruļļmateriāli!F52,"")</f>
      </c>
      <c r="G519" s="216">
        <f>IF(ISTEXT(Ruļļmateriāli!G52),Ruļļmateriāli!G52,"")</f>
      </c>
      <c r="H519" s="217">
        <f t="shared" si="10"/>
      </c>
    </row>
    <row r="520" spans="1:8" ht="15">
      <c r="A520" s="214">
        <f>IF(ISNUMBER(Ruļļmateriāli!E53),Ruļļmateriāli!A53,"")</f>
      </c>
      <c r="B520" s="214">
        <f>IF(ISNUMBER(Ruļļmateriāli!E53),Ruļļmateriāli!B53,"")</f>
      </c>
      <c r="C520" s="215">
        <f>IF(ISNUMBER(Ruļļmateriāli!E53),Ruļļmateriāli!C53,"")</f>
      </c>
      <c r="D520" s="215">
        <f>IF(ISNUMBER(Ruļļmateriāli!E53),Ruļļmateriāli!D53,"")</f>
      </c>
      <c r="E520" s="215">
        <f>IF(ISNUMBER(Ruļļmateriāli!E53),Ruļļmateriāli!E53,"")</f>
      </c>
      <c r="F520" s="215">
        <f>IF(ISNUMBER(Ruļļmateriāli!E53),Ruļļmateriāli!F53,"")</f>
      </c>
      <c r="G520" s="216">
        <f>IF(ISTEXT(Ruļļmateriāli!G53),Ruļļmateriāli!G53,"")</f>
      </c>
      <c r="H520" s="217">
        <f t="shared" si="10"/>
      </c>
    </row>
    <row r="521" spans="1:8" ht="15">
      <c r="A521" s="214"/>
      <c r="B521" s="214"/>
      <c r="C521" s="215"/>
      <c r="D521" s="215"/>
      <c r="E521" s="215"/>
      <c r="F521" s="215"/>
      <c r="G521" s="216"/>
      <c r="H521" s="218"/>
    </row>
    <row r="522" spans="1:8" ht="15">
      <c r="A522" s="214">
        <f>IF(ISNUMBER('Hidroizolācijas mat.'!E3),'Hidroizolācijas mat.'!A3,"")</f>
      </c>
      <c r="B522" s="214">
        <f>IF(ISNUMBER('Hidroizolācijas mat.'!E3),'Hidroizolācijas mat.'!B3,"")</f>
      </c>
      <c r="C522" s="215">
        <f>IF(ISNUMBER('Hidroizolācijas mat.'!E3),'Hidroizolācijas mat.'!C3,"")</f>
      </c>
      <c r="D522" s="215">
        <f>IF(ISNUMBER('Hidroizolācijas mat.'!E3),'Hidroizolācijas mat.'!D3,"")</f>
      </c>
      <c r="E522" s="215">
        <f>IF(ISNUMBER('Hidroizolācijas mat.'!E3),'Hidroizolācijas mat.'!E3,"")</f>
      </c>
      <c r="F522" s="215">
        <f>IF(ISNUMBER('Hidroizolācijas mat.'!E3),'Hidroizolācijas mat.'!F3,"")</f>
      </c>
      <c r="G522" s="216">
        <f>IF(ISTEXT('Hidroizolācijas mat.'!E3),'Hidroizolācijas mat.'!G3,"")</f>
      </c>
      <c r="H522" s="217">
        <f>IF(ISNUMBER(E522),"yes","")</f>
      </c>
    </row>
    <row r="523" spans="1:8" ht="15">
      <c r="A523" s="214">
        <f>IF(ISNUMBER('Hidroizolācijas mat.'!E4),'Hidroizolācijas mat.'!A4,"")</f>
      </c>
      <c r="B523" s="214">
        <f>IF(ISNUMBER('Hidroizolācijas mat.'!E4),'Hidroizolācijas mat.'!B4,"")</f>
      </c>
      <c r="C523" s="215">
        <f>IF(ISNUMBER('Hidroizolācijas mat.'!E4),'Hidroizolācijas mat.'!C4,"")</f>
      </c>
      <c r="D523" s="215">
        <f>IF(ISNUMBER('Hidroizolācijas mat.'!E4),'Hidroizolācijas mat.'!D4,"")</f>
      </c>
      <c r="E523" s="215">
        <f>IF(ISNUMBER('Hidroizolācijas mat.'!E4),'Hidroizolācijas mat.'!E4,"")</f>
      </c>
      <c r="F523" s="215">
        <f>IF(ISNUMBER('Hidroizolācijas mat.'!E4),'Hidroizolācijas mat.'!F4,"")</f>
      </c>
      <c r="G523" s="216" t="str">
        <f>IF(ISTEXT('Hidroizolācijas mat.'!G4),'Hidroizolācijas mat.'!G4,"")</f>
        <v>Patēriņš 2,00 kg/m²</v>
      </c>
      <c r="H523" s="217">
        <f aca="true" t="shared" si="11" ref="H523:H542">IF(ISNUMBER(E523),"yes","")</f>
      </c>
    </row>
    <row r="524" spans="1:8" ht="15">
      <c r="A524" s="214">
        <f>IF(ISNUMBER('Hidroizolācijas mat.'!E5),'Hidroizolācijas mat.'!A5,"")</f>
      </c>
      <c r="B524" s="214">
        <f>IF(ISNUMBER('Hidroizolācijas mat.'!E5),'Hidroizolācijas mat.'!B5,"")</f>
      </c>
      <c r="C524" s="215">
        <f>IF(ISNUMBER('Hidroizolācijas mat.'!E5),'Hidroizolācijas mat.'!C5,"")</f>
      </c>
      <c r="D524" s="215">
        <f>IF(ISNUMBER('Hidroizolācijas mat.'!E5),'Hidroizolācijas mat.'!D5,"")</f>
      </c>
      <c r="E524" s="215">
        <f>IF(ISNUMBER('Hidroizolācijas mat.'!E5),'Hidroizolācijas mat.'!E5,"")</f>
      </c>
      <c r="F524" s="215">
        <f>IF(ISNUMBER('Hidroizolācijas mat.'!E5),'Hidroizolācijas mat.'!F5,"")</f>
      </c>
      <c r="G524" s="216" t="str">
        <f>IF(ISTEXT('Hidroizolācijas mat.'!G5),'Hidroizolācijas mat.'!G5,"")</f>
        <v>Patēriņš 1,00 kg/m²</v>
      </c>
      <c r="H524" s="217">
        <f t="shared" si="11"/>
      </c>
    </row>
    <row r="525" spans="1:8" ht="15">
      <c r="A525" s="214">
        <f>IF(ISNUMBER('Hidroizolācijas mat.'!E6),'Hidroizolācijas mat.'!A6,"")</f>
      </c>
      <c r="B525" s="214">
        <f>IF(ISNUMBER('Hidroizolācijas mat.'!E6),'Hidroizolācijas mat.'!B6,"")</f>
      </c>
      <c r="C525" s="215">
        <f>IF(ISNUMBER('Hidroizolācijas mat.'!E6),'Hidroizolācijas mat.'!C6,"")</f>
      </c>
      <c r="D525" s="215">
        <f>IF(ISNUMBER('Hidroizolācijas mat.'!E6),'Hidroizolācijas mat.'!D6,"")</f>
      </c>
      <c r="E525" s="215">
        <f>IF(ISNUMBER('Hidroizolācijas mat.'!E6),'Hidroizolācijas mat.'!E6,"")</f>
      </c>
      <c r="F525" s="215">
        <f>IF(ISNUMBER('Hidroizolācijas mat.'!E6),'Hidroizolācijas mat.'!F6,"")</f>
      </c>
      <c r="G525" s="216" t="str">
        <f>IF(ISTEXT('Hidroizolācijas mat.'!G6),'Hidroizolācijas mat.'!G6,"")</f>
        <v>Patēriņš 1,00 kg/m²</v>
      </c>
      <c r="H525" s="217">
        <f t="shared" si="11"/>
      </c>
    </row>
    <row r="526" spans="1:8" ht="15">
      <c r="A526" s="214">
        <f>IF(ISNUMBER('Hidroizolācijas mat.'!E7),'Hidroizolācijas mat.'!A7,"")</f>
      </c>
      <c r="B526" s="214">
        <f>IF(ISNUMBER('Hidroizolācijas mat.'!E7),'Hidroizolācijas mat.'!B7,"")</f>
      </c>
      <c r="C526" s="215">
        <f>IF(ISNUMBER('Hidroizolācijas mat.'!E7),'Hidroizolācijas mat.'!C7,"")</f>
      </c>
      <c r="D526" s="215">
        <f>IF(ISNUMBER('Hidroizolācijas mat.'!E7),'Hidroizolācijas mat.'!D7,"")</f>
      </c>
      <c r="E526" s="215">
        <f>IF(ISNUMBER('Hidroizolācijas mat.'!E7),'Hidroizolācijas mat.'!E7,"")</f>
      </c>
      <c r="F526" s="215">
        <f>IF(ISNUMBER('Hidroizolācijas mat.'!E7),'Hidroizolācijas mat.'!F7,"")</f>
      </c>
      <c r="G526" s="216" t="str">
        <f>IF(ISTEXT('Hidroizolācijas mat.'!G7),'Hidroizolācijas mat.'!G7,"")</f>
        <v>Patēriņš 1,33 kg/m²</v>
      </c>
      <c r="H526" s="217">
        <f t="shared" si="11"/>
      </c>
    </row>
    <row r="527" spans="1:8" ht="15">
      <c r="A527" s="214">
        <f>IF(ISNUMBER('Hidroizolācijas mat.'!E8),'Hidroizolācijas mat.'!A8,"")</f>
      </c>
      <c r="B527" s="214">
        <f>IF(ISNUMBER('Hidroizolācijas mat.'!E8),'Hidroizolācijas mat.'!B8,"")</f>
      </c>
      <c r="C527" s="215">
        <f>IF(ISNUMBER('Hidroizolācijas mat.'!E8),'Hidroizolācijas mat.'!C8,"")</f>
      </c>
      <c r="D527" s="215">
        <f>IF(ISNUMBER('Hidroizolācijas mat.'!E8),'Hidroizolācijas mat.'!D8,"")</f>
      </c>
      <c r="E527" s="215">
        <f>IF(ISNUMBER('Hidroizolācijas mat.'!E8),'Hidroizolācijas mat.'!E8,"")</f>
      </c>
      <c r="F527" s="215">
        <f>IF(ISNUMBER('Hidroizolācijas mat.'!E8),'Hidroizolācijas mat.'!F8,"")</f>
      </c>
      <c r="G527" s="216" t="str">
        <f>IF(ISTEXT('Hidroizolācijas mat.'!G8),'Hidroizolācijas mat.'!G8,"")</f>
        <v>Patēriņš 1,50 kg/m²</v>
      </c>
      <c r="H527" s="217">
        <f t="shared" si="11"/>
      </c>
    </row>
    <row r="528" spans="1:8" ht="15">
      <c r="A528" s="214">
        <f>IF(ISNUMBER('Hidroizolācijas mat.'!E9),'Hidroizolācijas mat.'!A9,"")</f>
      </c>
      <c r="B528" s="214">
        <f>IF(ISNUMBER('Hidroizolācijas mat.'!E9),'Hidroizolācijas mat.'!B9,"")</f>
      </c>
      <c r="C528" s="215">
        <f>IF(ISNUMBER('Hidroizolācijas mat.'!E9),'Hidroizolācijas mat.'!C9,"")</f>
      </c>
      <c r="D528" s="215">
        <f>IF(ISNUMBER('Hidroizolācijas mat.'!E9),'Hidroizolācijas mat.'!D9,"")</f>
      </c>
      <c r="E528" s="215">
        <f>IF(ISNUMBER('Hidroizolācijas mat.'!E9),'Hidroizolācijas mat.'!E9,"")</f>
      </c>
      <c r="F528" s="215">
        <f>IF(ISNUMBER('Hidroizolācijas mat.'!E9),'Hidroizolācijas mat.'!F9,"")</f>
      </c>
      <c r="G528" s="216" t="str">
        <f>IF(ISTEXT('Hidroizolācijas mat.'!G9),'Hidroizolācijas mat.'!G9,"")</f>
        <v>Patēriņš 1,20 kg/m²</v>
      </c>
      <c r="H528" s="217">
        <f t="shared" si="11"/>
      </c>
    </row>
    <row r="529" spans="1:8" ht="15">
      <c r="A529" s="214">
        <f>IF(ISNUMBER('Hidroizolācijas mat.'!E10),'Hidroizolācijas mat.'!A10,"")</f>
      </c>
      <c r="B529" s="214">
        <f>IF(ISNUMBER('Hidroizolācijas mat.'!E10),'Hidroizolācijas mat.'!B10,"")</f>
      </c>
      <c r="C529" s="215">
        <f>IF(ISNUMBER('Hidroizolācijas mat.'!E10),'Hidroizolācijas mat.'!C10,"")</f>
      </c>
      <c r="D529" s="215">
        <f>IF(ISNUMBER('Hidroizolācijas mat.'!E10),'Hidroizolācijas mat.'!D10,"")</f>
      </c>
      <c r="E529" s="215">
        <f>IF(ISNUMBER('Hidroizolācijas mat.'!E10),'Hidroizolācijas mat.'!E10,"")</f>
      </c>
      <c r="F529" s="215">
        <f>IF(ISNUMBER('Hidroizolācijas mat.'!E10),'Hidroizolācijas mat.'!F10,"")</f>
      </c>
      <c r="G529" s="216" t="str">
        <f>IF(ISTEXT('Hidroizolācijas mat.'!G10),'Hidroizolācijas mat.'!G10,"")</f>
        <v>Patēriņš 1,40 kg/m²</v>
      </c>
      <c r="H529" s="217">
        <f t="shared" si="11"/>
      </c>
    </row>
    <row r="530" spans="1:8" ht="15">
      <c r="A530" s="214">
        <f>IF(ISNUMBER('Hidroizolācijas mat.'!E11),'Hidroizolācijas mat.'!A11,"")</f>
      </c>
      <c r="B530" s="214">
        <f>IF(ISNUMBER('Hidroizolācijas mat.'!E11),'Hidroizolācijas mat.'!B11,"")</f>
      </c>
      <c r="C530" s="215">
        <f>IF(ISNUMBER('Hidroizolācijas mat.'!E11),'Hidroizolācijas mat.'!C11,"")</f>
      </c>
      <c r="D530" s="215">
        <f>IF(ISNUMBER('Hidroizolācijas mat.'!E11),'Hidroizolācijas mat.'!D11,"")</f>
      </c>
      <c r="E530" s="215">
        <f>IF(ISNUMBER('Hidroizolācijas mat.'!E11),'Hidroizolācijas mat.'!E11,"")</f>
      </c>
      <c r="F530" s="215">
        <f>IF(ISNUMBER('Hidroizolācijas mat.'!E11),'Hidroizolācijas mat.'!F11,"")</f>
      </c>
      <c r="G530" s="216" t="str">
        <f>IF(ISTEXT('Hidroizolācijas mat.'!G11),'Hidroizolācijas mat.'!G11,"")</f>
        <v>Patēriņš 1,40 kg/m²</v>
      </c>
      <c r="H530" s="217">
        <f t="shared" si="11"/>
      </c>
    </row>
    <row r="531" spans="1:8" ht="15">
      <c r="A531" s="214">
        <f>IF(ISNUMBER('Hidroizolācijas mat.'!E12),'Hidroizolācijas mat.'!A12,"")</f>
      </c>
      <c r="B531" s="214">
        <f>IF(ISNUMBER('Hidroizolācijas mat.'!E12),'Hidroizolācijas mat.'!B12,"")</f>
      </c>
      <c r="C531" s="215">
        <f>IF(ISNUMBER('Hidroizolācijas mat.'!E12),'Hidroizolācijas mat.'!C12,"")</f>
      </c>
      <c r="D531" s="215">
        <f>IF(ISNUMBER('Hidroizolācijas mat.'!E12),'Hidroizolācijas mat.'!D12,"")</f>
      </c>
      <c r="E531" s="215">
        <f>IF(ISNUMBER('Hidroizolācijas mat.'!E12),'Hidroizolācijas mat.'!E12,"")</f>
      </c>
      <c r="F531" s="215">
        <f>IF(ISNUMBER('Hidroizolācijas mat.'!E12),'Hidroizolācijas mat.'!F12,"")</f>
      </c>
      <c r="G531" s="216">
        <f>IF(ISTEXT('Hidroizolācijas mat.'!G12),'Hidroizolācijas mat.'!G12,"")</f>
      </c>
      <c r="H531" s="217">
        <f t="shared" si="11"/>
      </c>
    </row>
    <row r="532" spans="1:8" ht="15">
      <c r="A532" s="214">
        <f>IF(ISNUMBER('Hidroizolācijas mat.'!E13),'Hidroizolācijas mat.'!A13,"")</f>
      </c>
      <c r="B532" s="214">
        <f>IF(ISNUMBER('Hidroizolācijas mat.'!E13),'Hidroizolācijas mat.'!B13,"")</f>
      </c>
      <c r="C532" s="215">
        <f>IF(ISNUMBER('Hidroizolācijas mat.'!E13),'Hidroizolācijas mat.'!C13,"")</f>
      </c>
      <c r="D532" s="215">
        <f>IF(ISNUMBER('Hidroizolācijas mat.'!E13),'Hidroizolācijas mat.'!D13,"")</f>
      </c>
      <c r="E532" s="215">
        <f>IF(ISNUMBER('Hidroizolācijas mat.'!E13),'Hidroizolācijas mat.'!E13,"")</f>
      </c>
      <c r="F532" s="215">
        <f>IF(ISNUMBER('Hidroizolācijas mat.'!E13),'Hidroizolācijas mat.'!F13,"")</f>
      </c>
      <c r="G532" s="216">
        <f>IF(ISTEXT('Hidroizolācijas mat.'!G13),'Hidroizolācijas mat.'!G13,"")</f>
      </c>
      <c r="H532" s="217">
        <f t="shared" si="11"/>
      </c>
    </row>
    <row r="533" spans="1:8" ht="15">
      <c r="A533" s="214">
        <f>IF(ISNUMBER('Hidroizolācijas mat.'!E14),'Hidroizolācijas mat.'!A14,"")</f>
      </c>
      <c r="B533" s="214">
        <f>IF(ISNUMBER('Hidroizolācijas mat.'!E14),'Hidroizolācijas mat.'!B14,"")</f>
      </c>
      <c r="C533" s="215">
        <f>IF(ISNUMBER('Hidroizolācijas mat.'!E14),'Hidroizolācijas mat.'!C14,"")</f>
      </c>
      <c r="D533" s="215">
        <f>IF(ISNUMBER('Hidroizolācijas mat.'!E14),'Hidroizolācijas mat.'!D14,"")</f>
      </c>
      <c r="E533" s="215">
        <f>IF(ISNUMBER('Hidroizolācijas mat.'!E14),'Hidroizolācijas mat.'!E14,"")</f>
      </c>
      <c r="F533" s="215">
        <f>IF(ISNUMBER('Hidroizolācijas mat.'!E14),'Hidroizolācijas mat.'!F14,"")</f>
      </c>
      <c r="G533" s="216">
        <f>IF(ISTEXT('Hidroizolācijas mat.'!G14),'Hidroizolācijas mat.'!G14,"")</f>
      </c>
      <c r="H533" s="217">
        <f t="shared" si="11"/>
      </c>
    </row>
    <row r="534" spans="1:8" ht="15">
      <c r="A534" s="214">
        <f>IF(ISNUMBER('Hidroizolācijas mat.'!E15),'Hidroizolācijas mat.'!A15,"")</f>
      </c>
      <c r="B534" s="214">
        <f>IF(ISNUMBER('Hidroizolācijas mat.'!E15),'Hidroizolācijas mat.'!B15,"")</f>
      </c>
      <c r="C534" s="215">
        <f>IF(ISNUMBER('Hidroizolācijas mat.'!E15),'Hidroizolācijas mat.'!C15,"")</f>
      </c>
      <c r="D534" s="215">
        <f>IF(ISNUMBER('Hidroizolācijas mat.'!E15),'Hidroizolācijas mat.'!D15,"")</f>
      </c>
      <c r="E534" s="215">
        <f>IF(ISNUMBER('Hidroizolācijas mat.'!E15),'Hidroizolācijas mat.'!E15,"")</f>
      </c>
      <c r="F534" s="215">
        <f>IF(ISNUMBER('Hidroizolācijas mat.'!E15),'Hidroizolācijas mat.'!F15,"")</f>
      </c>
      <c r="G534" s="216">
        <f>IF(ISTEXT('Hidroizolācijas mat.'!G15),'Hidroizolācijas mat.'!G15,"")</f>
      </c>
      <c r="H534" s="217">
        <f t="shared" si="11"/>
      </c>
    </row>
    <row r="535" spans="1:8" ht="15">
      <c r="A535" s="214">
        <f>IF(ISNUMBER('Hidroizolācijas mat.'!E16),'Hidroizolācijas mat.'!A16,"")</f>
      </c>
      <c r="B535" s="214">
        <f>IF(ISNUMBER('Hidroizolācijas mat.'!E16),'Hidroizolācijas mat.'!B16,"")</f>
      </c>
      <c r="C535" s="215">
        <f>IF(ISNUMBER('Hidroizolācijas mat.'!E16),'Hidroizolācijas mat.'!C16,"")</f>
      </c>
      <c r="D535" s="215">
        <f>IF(ISNUMBER('Hidroizolācijas mat.'!E16),'Hidroizolācijas mat.'!D16,"")</f>
      </c>
      <c r="E535" s="215">
        <f>IF(ISNUMBER('Hidroizolācijas mat.'!E16),'Hidroizolācijas mat.'!E16,"")</f>
      </c>
      <c r="F535" s="215">
        <f>IF(ISNUMBER('Hidroizolācijas mat.'!E16),'Hidroizolācijas mat.'!F16,"")</f>
      </c>
      <c r="G535" s="216">
        <f>IF(ISTEXT('Hidroizolācijas mat.'!G16),'Hidroizolācijas mat.'!G16,"")</f>
      </c>
      <c r="H535" s="217">
        <f t="shared" si="11"/>
      </c>
    </row>
    <row r="536" spans="1:8" ht="15">
      <c r="A536" s="214">
        <f>IF(ISNUMBER('Hidroizolācijas mat.'!E17),'Hidroizolācijas mat.'!A17,"")</f>
      </c>
      <c r="B536" s="214">
        <f>IF(ISNUMBER('Hidroizolācijas mat.'!E17),'Hidroizolācijas mat.'!B17,"")</f>
      </c>
      <c r="C536" s="215">
        <f>IF(ISNUMBER('Hidroizolācijas mat.'!E17),'Hidroizolācijas mat.'!C17,"")</f>
      </c>
      <c r="D536" s="215">
        <f>IF(ISNUMBER('Hidroizolācijas mat.'!E17),'Hidroizolācijas mat.'!D17,"")</f>
      </c>
      <c r="E536" s="215">
        <f>IF(ISNUMBER('Hidroizolācijas mat.'!E17),'Hidroizolācijas mat.'!E17,"")</f>
      </c>
      <c r="F536" s="215">
        <f>IF(ISNUMBER('Hidroizolācijas mat.'!E17),'Hidroizolācijas mat.'!F17,"")</f>
      </c>
      <c r="G536" s="216">
        <f>IF(ISTEXT('Hidroizolācijas mat.'!G17),'Hidroizolācijas mat.'!G17,"")</f>
      </c>
      <c r="H536" s="217">
        <f t="shared" si="11"/>
      </c>
    </row>
    <row r="537" spans="1:8" ht="15">
      <c r="A537" s="214">
        <f>IF(ISNUMBER('Hidroizolācijas mat.'!E18),'Hidroizolācijas mat.'!A18,"")</f>
      </c>
      <c r="B537" s="214">
        <f>IF(ISNUMBER('Hidroizolācijas mat.'!E18),'Hidroizolācijas mat.'!B18,"")</f>
      </c>
      <c r="C537" s="215">
        <f>IF(ISNUMBER('Hidroizolācijas mat.'!E18),'Hidroizolācijas mat.'!C18,"")</f>
      </c>
      <c r="D537" s="215">
        <f>IF(ISNUMBER('Hidroizolācijas mat.'!E18),'Hidroizolācijas mat.'!D18,"")</f>
      </c>
      <c r="E537" s="215">
        <f>IF(ISNUMBER('Hidroizolācijas mat.'!E18),'Hidroizolācijas mat.'!E18,"")</f>
      </c>
      <c r="F537" s="215">
        <f>IF(ISNUMBER('Hidroizolācijas mat.'!E18),'Hidroizolācijas mat.'!F18,"")</f>
      </c>
      <c r="G537" s="216">
        <f>IF(ISTEXT('Hidroizolācijas mat.'!G18),'Hidroizolācijas mat.'!G18,"")</f>
      </c>
      <c r="H537" s="217">
        <f t="shared" si="11"/>
      </c>
    </row>
    <row r="538" spans="1:8" ht="15">
      <c r="A538" s="214">
        <f>IF(ISNUMBER('Hidroizolācijas mat.'!E19),'Hidroizolācijas mat.'!A19,"")</f>
      </c>
      <c r="B538" s="214">
        <f>IF(ISNUMBER('Hidroizolācijas mat.'!E19),'Hidroizolācijas mat.'!B19,"")</f>
      </c>
      <c r="C538" s="215">
        <f>IF(ISNUMBER('Hidroizolācijas mat.'!E19),'Hidroizolācijas mat.'!C19,"")</f>
      </c>
      <c r="D538" s="215">
        <f>IF(ISNUMBER('Hidroizolācijas mat.'!E19),'Hidroizolācijas mat.'!D19,"")</f>
      </c>
      <c r="E538" s="215">
        <f>IF(ISNUMBER('Hidroizolācijas mat.'!E19),'Hidroizolācijas mat.'!E19,"")</f>
      </c>
      <c r="F538" s="215">
        <f>IF(ISNUMBER('Hidroizolācijas mat.'!E19),'Hidroizolācijas mat.'!F19,"")</f>
      </c>
      <c r="G538" s="216">
        <f>IF(ISTEXT('Hidroizolācijas mat.'!G19),'Hidroizolācijas mat.'!G19,"")</f>
      </c>
      <c r="H538" s="217">
        <f t="shared" si="11"/>
      </c>
    </row>
    <row r="539" spans="1:8" ht="15">
      <c r="A539" s="214">
        <f>IF(ISNUMBER('Hidroizolācijas mat.'!E20),'Hidroizolācijas mat.'!A20,"")</f>
      </c>
      <c r="B539" s="214">
        <f>IF(ISNUMBER('Hidroizolācijas mat.'!E20),'Hidroizolācijas mat.'!B20,"")</f>
      </c>
      <c r="C539" s="215">
        <f>IF(ISNUMBER('Hidroizolācijas mat.'!E20),'Hidroizolācijas mat.'!C20,"")</f>
      </c>
      <c r="D539" s="215">
        <f>IF(ISNUMBER('Hidroizolācijas mat.'!E20),'Hidroizolācijas mat.'!D20,"")</f>
      </c>
      <c r="E539" s="215">
        <f>IF(ISNUMBER('Hidroizolācijas mat.'!E20),'Hidroizolācijas mat.'!E20,"")</f>
      </c>
      <c r="F539" s="215">
        <f>IF(ISNUMBER('Hidroizolācijas mat.'!E20),'Hidroizolācijas mat.'!F20,"")</f>
      </c>
      <c r="G539" s="216">
        <f>IF(ISTEXT('Hidroizolācijas mat.'!G20),'Hidroizolācijas mat.'!G20,"")</f>
      </c>
      <c r="H539" s="217">
        <f t="shared" si="11"/>
      </c>
    </row>
    <row r="540" spans="1:8" ht="15">
      <c r="A540" s="214">
        <f>IF(ISNUMBER('Hidroizolācijas mat.'!E21),'Hidroizolācijas mat.'!A21,"")</f>
      </c>
      <c r="B540" s="214">
        <f>IF(ISNUMBER('Hidroizolācijas mat.'!E21),'Hidroizolācijas mat.'!B21,"")</f>
      </c>
      <c r="C540" s="215">
        <f>IF(ISNUMBER('Hidroizolācijas mat.'!E21),'Hidroizolācijas mat.'!C21,"")</f>
      </c>
      <c r="D540" s="215">
        <f>IF(ISNUMBER('Hidroizolācijas mat.'!E21),'Hidroizolācijas mat.'!D21,"")</f>
      </c>
      <c r="E540" s="215">
        <f>IF(ISNUMBER('Hidroizolācijas mat.'!E21),'Hidroizolācijas mat.'!E21,"")</f>
      </c>
      <c r="F540" s="215">
        <f>IF(ISNUMBER('Hidroizolācijas mat.'!E21),'Hidroizolācijas mat.'!F21,"")</f>
      </c>
      <c r="G540" s="216">
        <f>IF(ISTEXT('Hidroizolācijas mat.'!G21),'Hidroizolācijas mat.'!G21,"")</f>
      </c>
      <c r="H540" s="217">
        <f t="shared" si="11"/>
      </c>
    </row>
    <row r="541" spans="1:8" ht="15">
      <c r="A541" s="214">
        <f>IF(ISNUMBER('Hidroizolācijas mat.'!E22),'Hidroizolācijas mat.'!A22,"")</f>
      </c>
      <c r="B541" s="214">
        <f>IF(ISNUMBER('Hidroizolācijas mat.'!E22),'Hidroizolācijas mat.'!B22,"")</f>
      </c>
      <c r="C541" s="215">
        <f>IF(ISNUMBER('Hidroizolācijas mat.'!E22),'Hidroizolācijas mat.'!C22,"")</f>
      </c>
      <c r="D541" s="215">
        <f>IF(ISNUMBER('Hidroizolācijas mat.'!E22),'Hidroizolācijas mat.'!D22,"")</f>
      </c>
      <c r="E541" s="215">
        <f>IF(ISNUMBER('Hidroizolācijas mat.'!E22),'Hidroizolācijas mat.'!E22,"")</f>
      </c>
      <c r="F541" s="215">
        <f>IF(ISNUMBER('Hidroizolācijas mat.'!E22),'Hidroizolācijas mat.'!F22,"")</f>
      </c>
      <c r="G541" s="216">
        <f>IF(ISTEXT('Hidroizolācijas mat.'!G22),'Hidroizolācijas mat.'!G22,"")</f>
      </c>
      <c r="H541" s="217">
        <f t="shared" si="11"/>
      </c>
    </row>
    <row r="542" spans="1:8" ht="15">
      <c r="A542" s="214">
        <f>IF(ISNUMBER('Hidroizolācijas mat.'!E23),'Hidroizolācijas mat.'!A23,"")</f>
      </c>
      <c r="B542" s="214">
        <f>IF(ISNUMBER('Hidroizolācijas mat.'!E23),'Hidroizolācijas mat.'!B23,"")</f>
      </c>
      <c r="C542" s="215">
        <f>IF(ISNUMBER('Hidroizolācijas mat.'!E23),'Hidroizolācijas mat.'!C23,"")</f>
      </c>
      <c r="D542" s="215">
        <f>IF(ISNUMBER('Hidroizolācijas mat.'!E23),'Hidroizolācijas mat.'!D23,"")</f>
      </c>
      <c r="E542" s="215">
        <f>IF(ISNUMBER('Hidroizolācijas mat.'!E23),'Hidroizolācijas mat.'!E23,"")</f>
      </c>
      <c r="F542" s="215">
        <f>IF(ISNUMBER('Hidroizolācijas mat.'!E23),'Hidroizolācijas mat.'!F23,"")</f>
      </c>
      <c r="G542" s="216">
        <f>IF(ISTEXT('Hidroizolācijas mat.'!E23),'Hidroizolācijas mat.'!G23,"")</f>
      </c>
      <c r="H542" s="217">
        <f t="shared" si="11"/>
      </c>
    </row>
    <row r="543" spans="1:8" ht="15" hidden="1">
      <c r="A543" s="230"/>
      <c r="B543" s="230"/>
      <c r="C543" s="231"/>
      <c r="D543" s="231"/>
      <c r="E543" s="231"/>
      <c r="F543" s="231"/>
      <c r="G543" s="232"/>
      <c r="H543" s="226"/>
    </row>
    <row r="544" spans="1:8" ht="15" hidden="1">
      <c r="A544" s="221"/>
      <c r="B544" s="221"/>
      <c r="C544" s="222"/>
      <c r="D544" s="222"/>
      <c r="E544" s="222"/>
      <c r="F544" s="222"/>
      <c r="G544" s="223"/>
      <c r="H544" s="226"/>
    </row>
    <row r="545" spans="1:8" ht="15" hidden="1">
      <c r="A545" s="227"/>
      <c r="B545" s="227"/>
      <c r="C545" s="228"/>
      <c r="D545" s="228"/>
      <c r="E545" s="228"/>
      <c r="F545" s="228"/>
      <c r="G545" s="229"/>
      <c r="H545" s="226"/>
    </row>
    <row r="546" spans="1:8" ht="15" hidden="1">
      <c r="A546" s="227"/>
      <c r="B546" s="227"/>
      <c r="C546" s="228"/>
      <c r="D546" s="228"/>
      <c r="E546" s="228"/>
      <c r="F546" s="228"/>
      <c r="G546" s="229"/>
      <c r="H546" s="226"/>
    </row>
    <row r="547" spans="1:8" ht="15" hidden="1">
      <c r="A547" s="227"/>
      <c r="B547" s="227"/>
      <c r="C547" s="228"/>
      <c r="D547" s="228"/>
      <c r="E547" s="228"/>
      <c r="F547" s="228"/>
      <c r="G547" s="229"/>
      <c r="H547" s="226"/>
    </row>
    <row r="548" spans="1:8" ht="15" hidden="1">
      <c r="A548" s="227"/>
      <c r="B548" s="227"/>
      <c r="C548" s="228"/>
      <c r="D548" s="228"/>
      <c r="E548" s="228"/>
      <c r="F548" s="228"/>
      <c r="G548" s="229"/>
      <c r="H548" s="226"/>
    </row>
    <row r="549" spans="1:8" ht="15" hidden="1">
      <c r="A549" s="227"/>
      <c r="B549" s="227"/>
      <c r="C549" s="228"/>
      <c r="D549" s="228"/>
      <c r="E549" s="228"/>
      <c r="F549" s="228"/>
      <c r="G549" s="229"/>
      <c r="H549" s="226"/>
    </row>
    <row r="550" spans="1:8" ht="15" hidden="1">
      <c r="A550" s="227"/>
      <c r="B550" s="227"/>
      <c r="C550" s="228"/>
      <c r="D550" s="228"/>
      <c r="E550" s="228"/>
      <c r="F550" s="228"/>
      <c r="G550" s="229"/>
      <c r="H550" s="226"/>
    </row>
    <row r="551" spans="1:8" ht="15" hidden="1">
      <c r="A551" s="226"/>
      <c r="B551" s="226"/>
      <c r="C551" s="226"/>
      <c r="D551" s="226"/>
      <c r="E551" s="226"/>
      <c r="F551" s="226"/>
      <c r="G551" s="226"/>
      <c r="H551" s="226"/>
    </row>
    <row r="552" spans="1:8" ht="15" hidden="1">
      <c r="A552" s="226"/>
      <c r="B552" s="226"/>
      <c r="C552" s="226"/>
      <c r="D552" s="226"/>
      <c r="E552" s="226"/>
      <c r="F552" s="226"/>
      <c r="G552" s="226"/>
      <c r="H552" s="226"/>
    </row>
    <row r="553" spans="1:8" ht="15" hidden="1">
      <c r="A553" s="226"/>
      <c r="B553" s="226"/>
      <c r="C553" s="226"/>
      <c r="D553" s="226"/>
      <c r="E553" s="226"/>
      <c r="F553" s="226"/>
      <c r="G553" s="226"/>
      <c r="H553" s="226"/>
    </row>
    <row r="554" spans="1:8" ht="15" hidden="1">
      <c r="A554" s="226"/>
      <c r="B554" s="226"/>
      <c r="C554" s="226"/>
      <c r="D554" s="226"/>
      <c r="E554" s="226"/>
      <c r="F554" s="226"/>
      <c r="G554" s="226"/>
      <c r="H554" s="226"/>
    </row>
    <row r="555" spans="1:8" ht="15" hidden="1">
      <c r="A555" s="226"/>
      <c r="B555" s="226"/>
      <c r="C555" s="226"/>
      <c r="D555" s="226"/>
      <c r="E555" s="226"/>
      <c r="F555" s="226"/>
      <c r="G555" s="226"/>
      <c r="H555" s="226"/>
    </row>
    <row r="556" spans="1:8" ht="15" hidden="1">
      <c r="A556" s="226"/>
      <c r="B556" s="226"/>
      <c r="C556" s="226"/>
      <c r="D556" s="226"/>
      <c r="E556" s="226"/>
      <c r="F556" s="226"/>
      <c r="G556" s="226"/>
      <c r="H556" s="226"/>
    </row>
    <row r="557" spans="1:8" ht="15" hidden="1">
      <c r="A557" s="226"/>
      <c r="B557" s="226"/>
      <c r="C557" s="226"/>
      <c r="D557" s="226"/>
      <c r="E557" s="226"/>
      <c r="F557" s="226"/>
      <c r="G557" s="226"/>
      <c r="H557" s="226"/>
    </row>
    <row r="558" spans="1:8" ht="15" hidden="1">
      <c r="A558" s="226"/>
      <c r="B558" s="226"/>
      <c r="C558" s="226"/>
      <c r="D558" s="226"/>
      <c r="E558" s="226"/>
      <c r="F558" s="226"/>
      <c r="G558" s="226"/>
      <c r="H558" s="226"/>
    </row>
    <row r="559" spans="1:8" ht="15" hidden="1">
      <c r="A559" s="226"/>
      <c r="B559" s="226"/>
      <c r="C559" s="226"/>
      <c r="D559" s="226"/>
      <c r="E559" s="226"/>
      <c r="F559" s="226"/>
      <c r="G559" s="226"/>
      <c r="H559" s="226"/>
    </row>
    <row r="560" spans="1:8" ht="15" hidden="1">
      <c r="A560" s="226"/>
      <c r="B560" s="226"/>
      <c r="C560" s="226"/>
      <c r="D560" s="226"/>
      <c r="E560" s="226"/>
      <c r="F560" s="226"/>
      <c r="G560" s="226"/>
      <c r="H560" s="226"/>
    </row>
    <row r="561" spans="1:8" ht="15" hidden="1">
      <c r="A561" s="226"/>
      <c r="B561" s="226"/>
      <c r="C561" s="226"/>
      <c r="D561" s="226"/>
      <c r="E561" s="226"/>
      <c r="F561" s="226"/>
      <c r="G561" s="226"/>
      <c r="H561" s="226"/>
    </row>
    <row r="562" spans="1:8" ht="15" hidden="1">
      <c r="A562" s="226"/>
      <c r="B562" s="226"/>
      <c r="C562" s="226"/>
      <c r="D562" s="226"/>
      <c r="E562" s="226"/>
      <c r="F562" s="226"/>
      <c r="G562" s="226"/>
      <c r="H562" s="226"/>
    </row>
    <row r="563" spans="1:8" ht="15" hidden="1">
      <c r="A563" s="226"/>
      <c r="B563" s="226"/>
      <c r="C563" s="226"/>
      <c r="D563" s="226"/>
      <c r="E563" s="226"/>
      <c r="F563" s="226"/>
      <c r="G563" s="226"/>
      <c r="H563" s="226"/>
    </row>
    <row r="564" spans="1:8" ht="15" hidden="1">
      <c r="A564" s="226"/>
      <c r="B564" s="226"/>
      <c r="C564" s="226"/>
      <c r="D564" s="226"/>
      <c r="E564" s="226"/>
      <c r="F564" s="226"/>
      <c r="G564" s="226"/>
      <c r="H564" s="226"/>
    </row>
    <row r="565" spans="1:8" ht="15" hidden="1">
      <c r="A565" s="226"/>
      <c r="B565" s="226"/>
      <c r="C565" s="226"/>
      <c r="D565" s="226"/>
      <c r="E565" s="226"/>
      <c r="F565" s="226"/>
      <c r="G565" s="226"/>
      <c r="H565" s="226"/>
    </row>
    <row r="566" spans="1:8" ht="15" hidden="1">
      <c r="A566" s="226"/>
      <c r="B566" s="226"/>
      <c r="C566" s="226"/>
      <c r="D566" s="226"/>
      <c r="E566" s="226"/>
      <c r="F566" s="226"/>
      <c r="G566" s="226"/>
      <c r="H566" s="226"/>
    </row>
    <row r="567" spans="1:8" ht="15" hidden="1">
      <c r="A567" s="226"/>
      <c r="B567" s="226"/>
      <c r="C567" s="226"/>
      <c r="D567" s="226"/>
      <c r="E567" s="226"/>
      <c r="F567" s="226"/>
      <c r="G567" s="226"/>
      <c r="H567" s="226"/>
    </row>
    <row r="568" spans="1:8" ht="15" hidden="1">
      <c r="A568" s="226"/>
      <c r="B568" s="226"/>
      <c r="C568" s="226"/>
      <c r="D568" s="226"/>
      <c r="E568" s="226"/>
      <c r="F568" s="226"/>
      <c r="G568" s="226"/>
      <c r="H568" s="226"/>
    </row>
    <row r="569" spans="1:8" ht="15" hidden="1">
      <c r="A569" s="226"/>
      <c r="B569" s="226"/>
      <c r="C569" s="226"/>
      <c r="D569" s="226"/>
      <c r="E569" s="226"/>
      <c r="F569" s="226"/>
      <c r="G569" s="226"/>
      <c r="H569" s="226"/>
    </row>
    <row r="570" spans="1:8" ht="15" hidden="1">
      <c r="A570" s="226"/>
      <c r="B570" s="226"/>
      <c r="C570" s="226"/>
      <c r="D570" s="226"/>
      <c r="E570" s="226"/>
      <c r="F570" s="226"/>
      <c r="G570" s="226"/>
      <c r="H570" s="226"/>
    </row>
    <row r="571" spans="1:8" ht="15" hidden="1">
      <c r="A571" s="226"/>
      <c r="B571" s="226"/>
      <c r="C571" s="226"/>
      <c r="D571" s="226"/>
      <c r="E571" s="226"/>
      <c r="F571" s="226"/>
      <c r="G571" s="226"/>
      <c r="H571" s="226"/>
    </row>
    <row r="572" spans="1:8" ht="15" hidden="1">
      <c r="A572" s="226"/>
      <c r="B572" s="226"/>
      <c r="C572" s="226"/>
      <c r="D572" s="226"/>
      <c r="E572" s="226"/>
      <c r="F572" s="226"/>
      <c r="G572" s="226"/>
      <c r="H572" s="226"/>
    </row>
    <row r="573" spans="1:8" ht="15" hidden="1">
      <c r="A573" s="226"/>
      <c r="B573" s="226"/>
      <c r="C573" s="226"/>
      <c r="D573" s="226"/>
      <c r="E573" s="226"/>
      <c r="F573" s="226"/>
      <c r="G573" s="226"/>
      <c r="H573" s="226"/>
    </row>
    <row r="574" spans="1:8" ht="15" hidden="1">
      <c r="A574" s="226"/>
      <c r="B574" s="226"/>
      <c r="C574" s="226"/>
      <c r="D574" s="226"/>
      <c r="E574" s="226"/>
      <c r="F574" s="226"/>
      <c r="G574" s="226"/>
      <c r="H574" s="226"/>
    </row>
    <row r="575" spans="1:8" ht="15" hidden="1">
      <c r="A575" s="226"/>
      <c r="B575" s="226"/>
      <c r="C575" s="226"/>
      <c r="D575" s="226"/>
      <c r="E575" s="226"/>
      <c r="F575" s="226"/>
      <c r="G575" s="226"/>
      <c r="H575" s="226"/>
    </row>
    <row r="576" spans="1:8" ht="15" hidden="1">
      <c r="A576" s="226"/>
      <c r="B576" s="226"/>
      <c r="C576" s="226"/>
      <c r="D576" s="226"/>
      <c r="E576" s="226"/>
      <c r="F576" s="226"/>
      <c r="G576" s="226"/>
      <c r="H576" s="226"/>
    </row>
    <row r="577" spans="1:8" ht="15" hidden="1">
      <c r="A577" s="226"/>
      <c r="B577" s="226"/>
      <c r="C577" s="226"/>
      <c r="D577" s="226"/>
      <c r="E577" s="226"/>
      <c r="F577" s="226"/>
      <c r="G577" s="226"/>
      <c r="H577" s="226"/>
    </row>
    <row r="578" spans="1:8" ht="15" hidden="1">
      <c r="A578" s="226"/>
      <c r="B578" s="226"/>
      <c r="C578" s="226"/>
      <c r="D578" s="226"/>
      <c r="E578" s="226"/>
      <c r="F578" s="226"/>
      <c r="G578" s="226"/>
      <c r="H578" s="226"/>
    </row>
    <row r="579" spans="1:8" ht="15" hidden="1">
      <c r="A579" s="226"/>
      <c r="B579" s="226"/>
      <c r="C579" s="226"/>
      <c r="D579" s="226"/>
      <c r="E579" s="226"/>
      <c r="F579" s="226"/>
      <c r="G579" s="226"/>
      <c r="H579" s="226"/>
    </row>
    <row r="580" spans="1:8" ht="15" hidden="1">
      <c r="A580" s="226"/>
      <c r="B580" s="226"/>
      <c r="C580" s="226"/>
      <c r="D580" s="226"/>
      <c r="E580" s="226"/>
      <c r="F580" s="226"/>
      <c r="G580" s="226"/>
      <c r="H580" s="226"/>
    </row>
  </sheetData>
  <sheetProtection password="EB09" sheet="1" objects="1" scenarios="1" selectLockedCells="1" selectUnlockedCells="1"/>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6"/>
  <dimension ref="A1:H209"/>
  <sheetViews>
    <sheetView showGridLines="0" zoomScalePageLayoutView="0" workbookViewId="0" topLeftCell="B1">
      <selection activeCell="D10" sqref="D10"/>
    </sheetView>
  </sheetViews>
  <sheetFormatPr defaultColWidth="0" defaultRowHeight="15"/>
  <cols>
    <col min="1" max="1" width="9.00390625" style="268" bestFit="1" customWidth="1"/>
    <col min="2" max="2" width="35.57421875" style="268" bestFit="1" customWidth="1"/>
    <col min="3" max="6" width="14.28125" style="268" customWidth="1"/>
    <col min="7" max="7" width="40.7109375" style="268" customWidth="1"/>
    <col min="8" max="8" width="9.140625" style="268" customWidth="1"/>
    <col min="9" max="16384" width="0" style="268" hidden="1" customWidth="1"/>
  </cols>
  <sheetData>
    <row r="1" spans="1:8" ht="46.5" customHeight="1">
      <c r="A1" s="265" t="s">
        <v>0</v>
      </c>
      <c r="B1" s="265" t="s">
        <v>1</v>
      </c>
      <c r="C1" s="266" t="s">
        <v>2</v>
      </c>
      <c r="D1" s="266" t="s">
        <v>480</v>
      </c>
      <c r="E1" s="266" t="s">
        <v>221</v>
      </c>
      <c r="F1" s="266" t="s">
        <v>481</v>
      </c>
      <c r="G1" s="266" t="s">
        <v>3</v>
      </c>
      <c r="H1" s="267" t="s">
        <v>476</v>
      </c>
    </row>
    <row r="2" ht="15">
      <c r="H2" s="268" t="s">
        <v>477</v>
      </c>
    </row>
    <row r="3" spans="1:8" ht="40.5">
      <c r="A3" s="265" t="s">
        <v>0</v>
      </c>
      <c r="B3" s="265" t="s">
        <v>1</v>
      </c>
      <c r="C3" s="266" t="s">
        <v>2</v>
      </c>
      <c r="D3" s="266" t="s">
        <v>480</v>
      </c>
      <c r="E3" s="266" t="s">
        <v>221</v>
      </c>
      <c r="F3" s="266" t="s">
        <v>481</v>
      </c>
      <c r="G3" s="266" t="s">
        <v>3</v>
      </c>
      <c r="H3" s="267" t="s">
        <v>476</v>
      </c>
    </row>
    <row r="4" spans="1:8" ht="15">
      <c r="A4" s="214"/>
      <c r="B4" s="214"/>
      <c r="C4" s="215"/>
      <c r="D4" s="215"/>
      <c r="E4" s="215"/>
      <c r="F4" s="215"/>
      <c r="G4" s="216"/>
      <c r="H4" s="278"/>
    </row>
    <row r="5" spans="1:8" ht="15">
      <c r="A5" s="214"/>
      <c r="B5" s="214"/>
      <c r="C5" s="215"/>
      <c r="D5" s="215"/>
      <c r="E5" s="215"/>
      <c r="F5" s="215"/>
      <c r="G5" s="216"/>
      <c r="H5" s="217"/>
    </row>
    <row r="6" spans="1:8" ht="15">
      <c r="A6" s="214"/>
      <c r="B6" s="214"/>
      <c r="C6" s="215"/>
      <c r="D6" s="215"/>
      <c r="E6" s="215"/>
      <c r="F6" s="215"/>
      <c r="G6" s="216"/>
      <c r="H6" s="217"/>
    </row>
    <row r="7" spans="1:8" ht="15">
      <c r="A7" s="214"/>
      <c r="B7" s="214"/>
      <c r="C7" s="215"/>
      <c r="D7" s="215"/>
      <c r="E7" s="215"/>
      <c r="F7" s="215"/>
      <c r="G7" s="216"/>
      <c r="H7" s="217"/>
    </row>
    <row r="8" spans="1:8" ht="15">
      <c r="A8" s="214"/>
      <c r="B8" s="214"/>
      <c r="C8" s="215"/>
      <c r="D8" s="215"/>
      <c r="E8" s="215"/>
      <c r="F8" s="215"/>
      <c r="G8" s="216"/>
      <c r="H8" s="217"/>
    </row>
    <row r="9" spans="1:8" ht="15">
      <c r="A9" s="214"/>
      <c r="B9" s="214"/>
      <c r="C9" s="215"/>
      <c r="D9" s="215"/>
      <c r="E9" s="215"/>
      <c r="F9" s="215"/>
      <c r="G9" s="216"/>
      <c r="H9" s="217"/>
    </row>
    <row r="10" spans="1:8" ht="15">
      <c r="A10" s="214"/>
      <c r="B10" s="214"/>
      <c r="C10" s="215"/>
      <c r="D10" s="215"/>
      <c r="E10" s="215"/>
      <c r="F10" s="215"/>
      <c r="G10" s="216"/>
      <c r="H10" s="217"/>
    </row>
    <row r="11" spans="1:8" ht="15">
      <c r="A11" s="214"/>
      <c r="B11" s="214"/>
      <c r="C11" s="215"/>
      <c r="D11" s="215"/>
      <c r="E11" s="215"/>
      <c r="F11" s="215"/>
      <c r="G11" s="216"/>
      <c r="H11" s="217"/>
    </row>
    <row r="12" spans="1:8" ht="15">
      <c r="A12" s="214"/>
      <c r="B12" s="214"/>
      <c r="C12" s="215"/>
      <c r="D12" s="215"/>
      <c r="E12" s="215"/>
      <c r="F12" s="215"/>
      <c r="G12" s="216"/>
      <c r="H12" s="217"/>
    </row>
    <row r="13" spans="1:8" ht="15">
      <c r="A13" s="214"/>
      <c r="B13" s="214"/>
      <c r="C13" s="215"/>
      <c r="D13" s="215"/>
      <c r="E13" s="215"/>
      <c r="F13" s="215"/>
      <c r="G13" s="216"/>
      <c r="H13" s="217"/>
    </row>
    <row r="14" spans="1:8" ht="15">
      <c r="A14" s="214"/>
      <c r="B14" s="214"/>
      <c r="C14" s="215"/>
      <c r="D14" s="215"/>
      <c r="E14" s="215"/>
      <c r="F14" s="215"/>
      <c r="G14" s="216"/>
      <c r="H14" s="217"/>
    </row>
    <row r="15" spans="1:8" ht="15">
      <c r="A15" s="269"/>
      <c r="B15" s="269"/>
      <c r="C15" s="270"/>
      <c r="D15" s="270"/>
      <c r="E15" s="270"/>
      <c r="F15" s="270"/>
      <c r="G15" s="271"/>
      <c r="H15" s="272"/>
    </row>
    <row r="16" spans="1:8" ht="15">
      <c r="A16" s="269"/>
      <c r="B16" s="269"/>
      <c r="C16" s="270"/>
      <c r="D16" s="270"/>
      <c r="E16" s="270"/>
      <c r="F16" s="270"/>
      <c r="G16" s="271"/>
      <c r="H16" s="272"/>
    </row>
    <row r="17" spans="1:8" ht="15">
      <c r="A17" s="269"/>
      <c r="B17" s="269"/>
      <c r="C17" s="270"/>
      <c r="D17" s="270"/>
      <c r="E17" s="270"/>
      <c r="F17" s="270"/>
      <c r="G17" s="271"/>
      <c r="H17" s="272"/>
    </row>
    <row r="18" spans="1:8" ht="15">
      <c r="A18" s="269"/>
      <c r="B18" s="269"/>
      <c r="C18" s="270"/>
      <c r="D18" s="270"/>
      <c r="E18" s="270"/>
      <c r="F18" s="270"/>
      <c r="G18" s="271"/>
      <c r="H18" s="272"/>
    </row>
    <row r="19" spans="1:8" ht="15">
      <c r="A19" s="269"/>
      <c r="B19" s="269"/>
      <c r="C19" s="270"/>
      <c r="D19" s="270"/>
      <c r="E19" s="270"/>
      <c r="F19" s="270"/>
      <c r="G19" s="271"/>
      <c r="H19" s="272"/>
    </row>
    <row r="20" spans="1:8" ht="15">
      <c r="A20" s="269"/>
      <c r="B20" s="269"/>
      <c r="C20" s="270"/>
      <c r="D20" s="270"/>
      <c r="E20" s="270"/>
      <c r="F20" s="270"/>
      <c r="G20" s="271"/>
      <c r="H20" s="272"/>
    </row>
    <row r="21" spans="1:8" ht="15">
      <c r="A21" s="269"/>
      <c r="B21" s="269"/>
      <c r="C21" s="270"/>
      <c r="D21" s="270"/>
      <c r="E21" s="270"/>
      <c r="F21" s="270"/>
      <c r="G21" s="271"/>
      <c r="H21" s="272"/>
    </row>
    <row r="22" spans="1:8" ht="15">
      <c r="A22" s="269"/>
      <c r="B22" s="269"/>
      <c r="C22" s="270"/>
      <c r="D22" s="270"/>
      <c r="E22" s="270"/>
      <c r="F22" s="270"/>
      <c r="G22" s="271"/>
      <c r="H22" s="272"/>
    </row>
    <row r="23" spans="1:8" ht="15">
      <c r="A23" s="269"/>
      <c r="B23" s="269"/>
      <c r="C23" s="270"/>
      <c r="D23" s="270"/>
      <c r="E23" s="270"/>
      <c r="F23" s="270"/>
      <c r="G23" s="271"/>
      <c r="H23" s="272"/>
    </row>
    <row r="24" spans="1:8" ht="15">
      <c r="A24" s="269"/>
      <c r="B24" s="269"/>
      <c r="C24" s="270"/>
      <c r="D24" s="270"/>
      <c r="E24" s="270"/>
      <c r="F24" s="270"/>
      <c r="G24" s="271"/>
      <c r="H24" s="272"/>
    </row>
    <row r="25" spans="1:8" ht="15">
      <c r="A25" s="269"/>
      <c r="B25" s="269"/>
      <c r="C25" s="270"/>
      <c r="D25" s="270"/>
      <c r="E25" s="270"/>
      <c r="F25" s="270"/>
      <c r="G25" s="271"/>
      <c r="H25" s="272"/>
    </row>
    <row r="26" spans="1:8" ht="15">
      <c r="A26" s="269"/>
      <c r="B26" s="269"/>
      <c r="C26" s="270"/>
      <c r="D26" s="270"/>
      <c r="E26" s="270"/>
      <c r="F26" s="270"/>
      <c r="G26" s="271"/>
      <c r="H26" s="272"/>
    </row>
    <row r="27" spans="1:8" ht="15">
      <c r="A27" s="269"/>
      <c r="B27" s="269"/>
      <c r="C27" s="270"/>
      <c r="D27" s="270"/>
      <c r="E27" s="270"/>
      <c r="F27" s="270"/>
      <c r="G27" s="271"/>
      <c r="H27" s="272"/>
    </row>
    <row r="28" spans="1:8" ht="15">
      <c r="A28" s="269"/>
      <c r="B28" s="269"/>
      <c r="C28" s="270"/>
      <c r="D28" s="270"/>
      <c r="E28" s="270"/>
      <c r="F28" s="270"/>
      <c r="G28" s="271"/>
      <c r="H28" s="272"/>
    </row>
    <row r="29" spans="1:8" ht="15">
      <c r="A29" s="269"/>
      <c r="B29" s="269"/>
      <c r="C29" s="270"/>
      <c r="D29" s="270"/>
      <c r="E29" s="270"/>
      <c r="F29" s="270"/>
      <c r="G29" s="271"/>
      <c r="H29" s="272"/>
    </row>
    <row r="30" spans="1:8" ht="15">
      <c r="A30" s="269"/>
      <c r="B30" s="269"/>
      <c r="C30" s="270"/>
      <c r="D30" s="270"/>
      <c r="E30" s="270"/>
      <c r="F30" s="270"/>
      <c r="G30" s="271"/>
      <c r="H30" s="272"/>
    </row>
    <row r="31" spans="1:8" ht="15">
      <c r="A31" s="269"/>
      <c r="B31" s="269"/>
      <c r="C31" s="270"/>
      <c r="D31" s="270"/>
      <c r="E31" s="270"/>
      <c r="F31" s="270"/>
      <c r="G31" s="271"/>
      <c r="H31" s="272"/>
    </row>
    <row r="32" spans="1:8" ht="15">
      <c r="A32" s="269"/>
      <c r="B32" s="269"/>
      <c r="C32" s="270"/>
      <c r="D32" s="270"/>
      <c r="E32" s="270"/>
      <c r="F32" s="270"/>
      <c r="G32" s="271"/>
      <c r="H32" s="272"/>
    </row>
    <row r="33" spans="1:8" ht="15">
      <c r="A33" s="269"/>
      <c r="B33" s="269"/>
      <c r="C33" s="270"/>
      <c r="D33" s="270"/>
      <c r="E33" s="270"/>
      <c r="F33" s="270"/>
      <c r="G33" s="271"/>
      <c r="H33" s="272"/>
    </row>
    <row r="34" spans="1:8" ht="15">
      <c r="A34" s="269"/>
      <c r="B34" s="269"/>
      <c r="C34" s="270"/>
      <c r="D34" s="270"/>
      <c r="E34" s="270"/>
      <c r="F34" s="270"/>
      <c r="G34" s="271"/>
      <c r="H34" s="272"/>
    </row>
    <row r="35" spans="1:8" ht="15">
      <c r="A35" s="269"/>
      <c r="B35" s="269"/>
      <c r="C35" s="270"/>
      <c r="D35" s="270"/>
      <c r="E35" s="270"/>
      <c r="F35" s="270"/>
      <c r="G35" s="271"/>
      <c r="H35" s="272"/>
    </row>
    <row r="36" spans="1:8" ht="15">
      <c r="A36" s="269"/>
      <c r="B36" s="269"/>
      <c r="C36" s="270"/>
      <c r="D36" s="270"/>
      <c r="E36" s="270"/>
      <c r="F36" s="270"/>
      <c r="G36" s="271"/>
      <c r="H36" s="272"/>
    </row>
    <row r="37" spans="1:8" ht="15">
      <c r="A37" s="269"/>
      <c r="B37" s="269"/>
      <c r="C37" s="270"/>
      <c r="D37" s="270"/>
      <c r="E37" s="270"/>
      <c r="F37" s="270"/>
      <c r="G37" s="271"/>
      <c r="H37" s="272"/>
    </row>
    <row r="38" spans="1:8" ht="15">
      <c r="A38" s="269"/>
      <c r="B38" s="269"/>
      <c r="C38" s="270"/>
      <c r="D38" s="270"/>
      <c r="E38" s="270"/>
      <c r="F38" s="270"/>
      <c r="G38" s="271"/>
      <c r="H38" s="272"/>
    </row>
    <row r="39" spans="1:8" ht="15">
      <c r="A39" s="269"/>
      <c r="B39" s="269"/>
      <c r="C39" s="270"/>
      <c r="D39" s="270"/>
      <c r="E39" s="270"/>
      <c r="F39" s="270"/>
      <c r="G39" s="271"/>
      <c r="H39" s="272"/>
    </row>
    <row r="40" spans="1:8" ht="15">
      <c r="A40" s="269"/>
      <c r="B40" s="269"/>
      <c r="C40" s="270"/>
      <c r="D40" s="270"/>
      <c r="E40" s="270"/>
      <c r="F40" s="270"/>
      <c r="G40" s="271"/>
      <c r="H40" s="272"/>
    </row>
    <row r="41" spans="1:8" ht="15">
      <c r="A41" s="269"/>
      <c r="B41" s="269"/>
      <c r="C41" s="270"/>
      <c r="D41" s="270"/>
      <c r="E41" s="270"/>
      <c r="F41" s="270"/>
      <c r="G41" s="271"/>
      <c r="H41" s="272"/>
    </row>
    <row r="42" spans="1:8" ht="15">
      <c r="A42" s="269"/>
      <c r="B42" s="269"/>
      <c r="C42" s="270"/>
      <c r="D42" s="270"/>
      <c r="E42" s="270"/>
      <c r="F42" s="270"/>
      <c r="G42" s="271"/>
      <c r="H42" s="272"/>
    </row>
    <row r="43" spans="1:8" ht="15">
      <c r="A43" s="269"/>
      <c r="B43" s="269"/>
      <c r="C43" s="270"/>
      <c r="D43" s="270"/>
      <c r="E43" s="270"/>
      <c r="F43" s="270"/>
      <c r="G43" s="271"/>
      <c r="H43" s="272"/>
    </row>
    <row r="44" spans="1:8" ht="15">
      <c r="A44" s="269"/>
      <c r="B44" s="269"/>
      <c r="C44" s="270"/>
      <c r="D44" s="270"/>
      <c r="E44" s="270"/>
      <c r="F44" s="270"/>
      <c r="G44" s="271"/>
      <c r="H44" s="272"/>
    </row>
    <row r="45" spans="1:8" ht="15">
      <c r="A45" s="269"/>
      <c r="B45" s="269"/>
      <c r="C45" s="270"/>
      <c r="D45" s="270"/>
      <c r="E45" s="270"/>
      <c r="F45" s="270"/>
      <c r="G45" s="271"/>
      <c r="H45" s="272"/>
    </row>
    <row r="46" spans="1:8" ht="15">
      <c r="A46" s="269"/>
      <c r="B46" s="269"/>
      <c r="C46" s="270"/>
      <c r="D46" s="270"/>
      <c r="E46" s="270"/>
      <c r="F46" s="270"/>
      <c r="G46" s="271"/>
      <c r="H46" s="272"/>
    </row>
    <row r="47" spans="1:8" ht="15">
      <c r="A47" s="269"/>
      <c r="B47" s="269"/>
      <c r="C47" s="270"/>
      <c r="D47" s="270"/>
      <c r="E47" s="270"/>
      <c r="F47" s="270"/>
      <c r="G47" s="271"/>
      <c r="H47" s="272"/>
    </row>
    <row r="48" spans="1:8" ht="15">
      <c r="A48" s="269"/>
      <c r="B48" s="269"/>
      <c r="C48" s="270"/>
      <c r="D48" s="270"/>
      <c r="E48" s="270"/>
      <c r="F48" s="270"/>
      <c r="G48" s="271"/>
      <c r="H48" s="272"/>
    </row>
    <row r="49" spans="1:8" ht="15">
      <c r="A49" s="269"/>
      <c r="B49" s="269"/>
      <c r="C49" s="270"/>
      <c r="D49" s="270"/>
      <c r="E49" s="270"/>
      <c r="F49" s="270"/>
      <c r="G49" s="271"/>
      <c r="H49" s="272"/>
    </row>
    <row r="50" spans="1:8" ht="15">
      <c r="A50" s="269"/>
      <c r="B50" s="269"/>
      <c r="C50" s="270"/>
      <c r="D50" s="270"/>
      <c r="E50" s="270"/>
      <c r="F50" s="270"/>
      <c r="G50" s="271"/>
      <c r="H50" s="272"/>
    </row>
    <row r="51" spans="1:8" ht="15">
      <c r="A51" s="269"/>
      <c r="B51" s="269"/>
      <c r="C51" s="270"/>
      <c r="D51" s="270"/>
      <c r="E51" s="270"/>
      <c r="F51" s="270"/>
      <c r="G51" s="271"/>
      <c r="H51" s="272"/>
    </row>
    <row r="52" spans="1:8" ht="15">
      <c r="A52" s="269"/>
      <c r="B52" s="269"/>
      <c r="C52" s="270"/>
      <c r="D52" s="270"/>
      <c r="E52" s="270"/>
      <c r="F52" s="270"/>
      <c r="G52" s="271"/>
      <c r="H52" s="272"/>
    </row>
    <row r="53" spans="1:8" ht="15">
      <c r="A53" s="269"/>
      <c r="B53" s="269"/>
      <c r="C53" s="270"/>
      <c r="D53" s="270"/>
      <c r="E53" s="270"/>
      <c r="F53" s="270"/>
      <c r="G53" s="271"/>
      <c r="H53" s="272"/>
    </row>
    <row r="54" spans="1:8" ht="15">
      <c r="A54" s="269"/>
      <c r="B54" s="269"/>
      <c r="C54" s="270"/>
      <c r="D54" s="270"/>
      <c r="E54" s="270"/>
      <c r="F54" s="270"/>
      <c r="G54" s="271"/>
      <c r="H54" s="272"/>
    </row>
    <row r="55" spans="1:8" ht="15">
      <c r="A55" s="269"/>
      <c r="B55" s="269"/>
      <c r="C55" s="270"/>
      <c r="D55" s="270"/>
      <c r="E55" s="270"/>
      <c r="F55" s="270"/>
      <c r="G55" s="271"/>
      <c r="H55" s="272"/>
    </row>
    <row r="56" spans="1:8" ht="15">
      <c r="A56" s="269"/>
      <c r="B56" s="269"/>
      <c r="C56" s="270"/>
      <c r="D56" s="270"/>
      <c r="E56" s="270"/>
      <c r="F56" s="270"/>
      <c r="G56" s="271"/>
      <c r="H56" s="272"/>
    </row>
    <row r="57" spans="1:8" ht="15">
      <c r="A57" s="269"/>
      <c r="B57" s="269"/>
      <c r="C57" s="270"/>
      <c r="D57" s="270"/>
      <c r="E57" s="270"/>
      <c r="F57" s="270"/>
      <c r="G57" s="271"/>
      <c r="H57" s="272"/>
    </row>
    <row r="58" spans="1:8" ht="15">
      <c r="A58" s="269"/>
      <c r="B58" s="269"/>
      <c r="C58" s="270"/>
      <c r="D58" s="270"/>
      <c r="E58" s="270"/>
      <c r="F58" s="270"/>
      <c r="G58" s="271"/>
      <c r="H58" s="272"/>
    </row>
    <row r="59" spans="1:8" ht="15">
      <c r="A59" s="269"/>
      <c r="B59" s="269"/>
      <c r="C59" s="270"/>
      <c r="D59" s="270"/>
      <c r="E59" s="270"/>
      <c r="F59" s="270"/>
      <c r="G59" s="271"/>
      <c r="H59" s="272"/>
    </row>
    <row r="60" spans="1:8" ht="15">
      <c r="A60" s="269"/>
      <c r="B60" s="269"/>
      <c r="C60" s="270"/>
      <c r="D60" s="270"/>
      <c r="E60" s="270"/>
      <c r="F60" s="270"/>
      <c r="G60" s="271"/>
      <c r="H60" s="272"/>
    </row>
    <row r="61" spans="1:8" ht="15">
      <c r="A61" s="269"/>
      <c r="B61" s="269"/>
      <c r="C61" s="270"/>
      <c r="D61" s="270"/>
      <c r="E61" s="270"/>
      <c r="F61" s="270"/>
      <c r="G61" s="271"/>
      <c r="H61" s="272"/>
    </row>
    <row r="62" spans="1:8" ht="15">
      <c r="A62" s="269"/>
      <c r="B62" s="269"/>
      <c r="C62" s="270"/>
      <c r="D62" s="270"/>
      <c r="E62" s="270"/>
      <c r="F62" s="270"/>
      <c r="G62" s="271"/>
      <c r="H62" s="272"/>
    </row>
    <row r="63" spans="1:8" ht="15">
      <c r="A63" s="269"/>
      <c r="B63" s="269"/>
      <c r="C63" s="270"/>
      <c r="D63" s="270"/>
      <c r="E63" s="270"/>
      <c r="F63" s="270"/>
      <c r="G63" s="271"/>
      <c r="H63" s="272"/>
    </row>
    <row r="64" spans="1:8" ht="15">
      <c r="A64" s="269"/>
      <c r="B64" s="269"/>
      <c r="C64" s="270"/>
      <c r="D64" s="270"/>
      <c r="E64" s="270"/>
      <c r="F64" s="270"/>
      <c r="G64" s="271"/>
      <c r="H64" s="272"/>
    </row>
    <row r="65" spans="1:8" ht="15">
      <c r="A65" s="269"/>
      <c r="B65" s="269"/>
      <c r="C65" s="270"/>
      <c r="D65" s="270"/>
      <c r="E65" s="270"/>
      <c r="F65" s="270"/>
      <c r="G65" s="271"/>
      <c r="H65" s="272"/>
    </row>
    <row r="66" spans="1:8" ht="15">
      <c r="A66" s="269"/>
      <c r="B66" s="269"/>
      <c r="C66" s="270"/>
      <c r="D66" s="270"/>
      <c r="E66" s="270"/>
      <c r="F66" s="270"/>
      <c r="G66" s="271"/>
      <c r="H66" s="272"/>
    </row>
    <row r="67" spans="1:8" ht="15">
      <c r="A67" s="269"/>
      <c r="B67" s="269"/>
      <c r="C67" s="270"/>
      <c r="D67" s="270"/>
      <c r="E67" s="270"/>
      <c r="F67" s="270"/>
      <c r="G67" s="271"/>
      <c r="H67" s="272"/>
    </row>
    <row r="68" spans="1:8" ht="15">
      <c r="A68" s="269"/>
      <c r="B68" s="269"/>
      <c r="C68" s="270"/>
      <c r="D68" s="270"/>
      <c r="E68" s="270"/>
      <c r="F68" s="270"/>
      <c r="G68" s="271"/>
      <c r="H68" s="272"/>
    </row>
    <row r="69" spans="1:8" ht="15">
      <c r="A69" s="269"/>
      <c r="B69" s="269"/>
      <c r="C69" s="270"/>
      <c r="D69" s="270"/>
      <c r="E69" s="270"/>
      <c r="F69" s="270"/>
      <c r="G69" s="271"/>
      <c r="H69" s="272"/>
    </row>
    <row r="70" spans="1:8" ht="15">
      <c r="A70" s="269"/>
      <c r="B70" s="269"/>
      <c r="C70" s="270"/>
      <c r="D70" s="270"/>
      <c r="E70" s="270"/>
      <c r="F70" s="270"/>
      <c r="G70" s="271"/>
      <c r="H70" s="272"/>
    </row>
    <row r="71" spans="1:8" ht="15">
      <c r="A71" s="269"/>
      <c r="B71" s="269"/>
      <c r="C71" s="270"/>
      <c r="D71" s="270"/>
      <c r="E71" s="270"/>
      <c r="F71" s="270"/>
      <c r="G71" s="271"/>
      <c r="H71" s="272"/>
    </row>
    <row r="72" spans="1:8" ht="15">
      <c r="A72" s="269"/>
      <c r="B72" s="269"/>
      <c r="C72" s="270"/>
      <c r="D72" s="270"/>
      <c r="E72" s="270"/>
      <c r="F72" s="270"/>
      <c r="G72" s="271"/>
      <c r="H72" s="272"/>
    </row>
    <row r="73" spans="1:8" ht="15">
      <c r="A73" s="269"/>
      <c r="B73" s="269"/>
      <c r="C73" s="270"/>
      <c r="D73" s="270"/>
      <c r="E73" s="270"/>
      <c r="F73" s="270"/>
      <c r="G73" s="271"/>
      <c r="H73" s="272"/>
    </row>
    <row r="74" spans="1:8" ht="15">
      <c r="A74" s="269"/>
      <c r="B74" s="269"/>
      <c r="C74" s="270"/>
      <c r="D74" s="270"/>
      <c r="E74" s="270"/>
      <c r="F74" s="270"/>
      <c r="G74" s="271"/>
      <c r="H74" s="272"/>
    </row>
    <row r="75" spans="1:8" ht="15">
      <c r="A75" s="269"/>
      <c r="B75" s="269"/>
      <c r="C75" s="270"/>
      <c r="D75" s="270"/>
      <c r="E75" s="270"/>
      <c r="F75" s="270"/>
      <c r="G75" s="271"/>
      <c r="H75" s="272"/>
    </row>
    <row r="76" spans="1:8" ht="15">
      <c r="A76" s="269"/>
      <c r="B76" s="269"/>
      <c r="C76" s="270"/>
      <c r="D76" s="270"/>
      <c r="E76" s="270"/>
      <c r="F76" s="270"/>
      <c r="G76" s="271"/>
      <c r="H76" s="272"/>
    </row>
    <row r="77" spans="1:8" ht="15">
      <c r="A77" s="269"/>
      <c r="B77" s="269"/>
      <c r="C77" s="270"/>
      <c r="D77" s="270"/>
      <c r="E77" s="270"/>
      <c r="F77" s="270"/>
      <c r="G77" s="271"/>
      <c r="H77" s="272"/>
    </row>
    <row r="78" spans="1:8" ht="15">
      <c r="A78" s="269"/>
      <c r="B78" s="269"/>
      <c r="C78" s="270"/>
      <c r="D78" s="270"/>
      <c r="E78" s="270"/>
      <c r="F78" s="270"/>
      <c r="G78" s="271"/>
      <c r="H78" s="272"/>
    </row>
    <row r="79" spans="1:8" ht="15">
      <c r="A79" s="269"/>
      <c r="B79" s="269"/>
      <c r="C79" s="270"/>
      <c r="D79" s="270"/>
      <c r="E79" s="270"/>
      <c r="F79" s="270"/>
      <c r="G79" s="271"/>
      <c r="H79" s="272"/>
    </row>
    <row r="80" spans="1:8" ht="15">
      <c r="A80" s="269"/>
      <c r="B80" s="269"/>
      <c r="C80" s="270"/>
      <c r="D80" s="270"/>
      <c r="E80" s="270"/>
      <c r="F80" s="270"/>
      <c r="G80" s="271"/>
      <c r="H80" s="272"/>
    </row>
    <row r="81" spans="1:8" ht="15">
      <c r="A81" s="269"/>
      <c r="B81" s="269"/>
      <c r="C81" s="270"/>
      <c r="D81" s="270"/>
      <c r="E81" s="270"/>
      <c r="F81" s="270"/>
      <c r="G81" s="271"/>
      <c r="H81" s="272"/>
    </row>
    <row r="82" spans="1:8" ht="15">
      <c r="A82" s="269"/>
      <c r="B82" s="269"/>
      <c r="C82" s="270"/>
      <c r="D82" s="270"/>
      <c r="E82" s="270"/>
      <c r="F82" s="270"/>
      <c r="G82" s="271"/>
      <c r="H82" s="272"/>
    </row>
    <row r="83" spans="1:8" ht="15">
      <c r="A83" s="269"/>
      <c r="B83" s="269"/>
      <c r="C83" s="270"/>
      <c r="D83" s="270"/>
      <c r="E83" s="270"/>
      <c r="F83" s="270"/>
      <c r="G83" s="271"/>
      <c r="H83" s="272"/>
    </row>
    <row r="84" spans="1:8" ht="15">
      <c r="A84" s="269"/>
      <c r="B84" s="269"/>
      <c r="C84" s="270"/>
      <c r="D84" s="270"/>
      <c r="E84" s="270"/>
      <c r="F84" s="270"/>
      <c r="G84" s="271"/>
      <c r="H84" s="272"/>
    </row>
    <row r="85" spans="1:8" ht="15">
      <c r="A85" s="269"/>
      <c r="B85" s="269"/>
      <c r="C85" s="270"/>
      <c r="D85" s="270"/>
      <c r="E85" s="270"/>
      <c r="F85" s="270"/>
      <c r="G85" s="271"/>
      <c r="H85" s="272"/>
    </row>
    <row r="86" spans="1:8" ht="15">
      <c r="A86" s="269"/>
      <c r="B86" s="269"/>
      <c r="C86" s="270"/>
      <c r="D86" s="270"/>
      <c r="E86" s="270"/>
      <c r="F86" s="270"/>
      <c r="G86" s="271"/>
      <c r="H86" s="272"/>
    </row>
    <row r="87" spans="1:8" ht="15">
      <c r="A87" s="269"/>
      <c r="B87" s="269"/>
      <c r="C87" s="270"/>
      <c r="D87" s="270"/>
      <c r="E87" s="270"/>
      <c r="F87" s="270"/>
      <c r="G87" s="271"/>
      <c r="H87" s="272"/>
    </row>
    <row r="88" spans="1:8" ht="15">
      <c r="A88" s="269"/>
      <c r="B88" s="269"/>
      <c r="C88" s="270"/>
      <c r="D88" s="270"/>
      <c r="E88" s="270"/>
      <c r="F88" s="270"/>
      <c r="G88" s="271"/>
      <c r="H88" s="272"/>
    </row>
    <row r="89" spans="1:8" ht="15">
      <c r="A89" s="269"/>
      <c r="B89" s="269"/>
      <c r="C89" s="270"/>
      <c r="D89" s="270"/>
      <c r="E89" s="270"/>
      <c r="F89" s="270"/>
      <c r="G89" s="271"/>
      <c r="H89" s="272"/>
    </row>
    <row r="90" spans="1:8" ht="15">
      <c r="A90" s="269"/>
      <c r="B90" s="269"/>
      <c r="C90" s="270"/>
      <c r="D90" s="270"/>
      <c r="E90" s="270"/>
      <c r="F90" s="270"/>
      <c r="G90" s="271"/>
      <c r="H90" s="272"/>
    </row>
    <row r="91" spans="1:8" ht="15">
      <c r="A91" s="269"/>
      <c r="B91" s="269"/>
      <c r="C91" s="270"/>
      <c r="D91" s="270"/>
      <c r="E91" s="270"/>
      <c r="F91" s="270"/>
      <c r="G91" s="271"/>
      <c r="H91" s="272"/>
    </row>
    <row r="92" spans="1:8" ht="15">
      <c r="A92" s="269"/>
      <c r="B92" s="269"/>
      <c r="C92" s="270"/>
      <c r="D92" s="270"/>
      <c r="E92" s="270"/>
      <c r="F92" s="270"/>
      <c r="G92" s="271"/>
      <c r="H92" s="272"/>
    </row>
    <row r="93" spans="1:8" ht="15">
      <c r="A93" s="269"/>
      <c r="B93" s="269"/>
      <c r="C93" s="270"/>
      <c r="D93" s="270"/>
      <c r="E93" s="270"/>
      <c r="F93" s="270"/>
      <c r="G93" s="271"/>
      <c r="H93" s="272"/>
    </row>
    <row r="94" spans="1:8" ht="15">
      <c r="A94" s="269"/>
      <c r="B94" s="269"/>
      <c r="C94" s="270"/>
      <c r="D94" s="270"/>
      <c r="E94" s="270"/>
      <c r="F94" s="270"/>
      <c r="G94" s="271"/>
      <c r="H94" s="272"/>
    </row>
    <row r="95" spans="1:8" ht="15">
      <c r="A95" s="269"/>
      <c r="B95" s="269"/>
      <c r="C95" s="270"/>
      <c r="D95" s="270"/>
      <c r="E95" s="270"/>
      <c r="F95" s="270"/>
      <c r="G95" s="271"/>
      <c r="H95" s="272"/>
    </row>
    <row r="96" spans="1:8" ht="15">
      <c r="A96" s="269"/>
      <c r="B96" s="269"/>
      <c r="C96" s="270"/>
      <c r="D96" s="270"/>
      <c r="E96" s="270"/>
      <c r="F96" s="270"/>
      <c r="G96" s="271"/>
      <c r="H96" s="272"/>
    </row>
    <row r="97" spans="1:8" ht="15">
      <c r="A97" s="269"/>
      <c r="B97" s="269"/>
      <c r="C97" s="270"/>
      <c r="D97" s="270"/>
      <c r="E97" s="270"/>
      <c r="F97" s="270"/>
      <c r="G97" s="271"/>
      <c r="H97" s="272"/>
    </row>
    <row r="98" spans="1:8" ht="15">
      <c r="A98" s="269"/>
      <c r="B98" s="269"/>
      <c r="C98" s="270"/>
      <c r="D98" s="270"/>
      <c r="E98" s="270"/>
      <c r="F98" s="270"/>
      <c r="G98" s="271"/>
      <c r="H98" s="272"/>
    </row>
    <row r="99" spans="1:8" ht="15">
      <c r="A99" s="269"/>
      <c r="B99" s="269"/>
      <c r="C99" s="270"/>
      <c r="D99" s="270"/>
      <c r="E99" s="270"/>
      <c r="F99" s="270"/>
      <c r="G99" s="271"/>
      <c r="H99" s="272"/>
    </row>
    <row r="100" spans="1:8" ht="15">
      <c r="A100" s="269"/>
      <c r="B100" s="269"/>
      <c r="C100" s="270"/>
      <c r="D100" s="270"/>
      <c r="E100" s="270"/>
      <c r="F100" s="270"/>
      <c r="G100" s="271"/>
      <c r="H100" s="272"/>
    </row>
    <row r="101" spans="1:8" ht="15">
      <c r="A101" s="269"/>
      <c r="B101" s="269"/>
      <c r="C101" s="270"/>
      <c r="D101" s="270"/>
      <c r="E101" s="270"/>
      <c r="F101" s="270"/>
      <c r="G101" s="271"/>
      <c r="H101" s="272"/>
    </row>
    <row r="102" spans="1:8" ht="15">
      <c r="A102" s="269"/>
      <c r="B102" s="269"/>
      <c r="C102" s="270"/>
      <c r="D102" s="270"/>
      <c r="E102" s="270"/>
      <c r="F102" s="270"/>
      <c r="G102" s="271"/>
      <c r="H102" s="272"/>
    </row>
    <row r="103" spans="1:8" ht="15">
      <c r="A103" s="269"/>
      <c r="B103" s="269"/>
      <c r="C103" s="270"/>
      <c r="D103" s="270"/>
      <c r="E103" s="270"/>
      <c r="F103" s="270"/>
      <c r="G103" s="271"/>
      <c r="H103" s="272"/>
    </row>
    <row r="104" spans="1:8" ht="15">
      <c r="A104" s="269"/>
      <c r="B104" s="269"/>
      <c r="C104" s="270"/>
      <c r="D104" s="270"/>
      <c r="E104" s="270"/>
      <c r="F104" s="270"/>
      <c r="G104" s="271"/>
      <c r="H104" s="272"/>
    </row>
    <row r="105" spans="1:8" ht="15">
      <c r="A105" s="269"/>
      <c r="B105" s="269"/>
      <c r="C105" s="270"/>
      <c r="D105" s="270"/>
      <c r="E105" s="270"/>
      <c r="F105" s="270"/>
      <c r="G105" s="271"/>
      <c r="H105" s="272"/>
    </row>
    <row r="106" spans="1:8" ht="15">
      <c r="A106" s="269"/>
      <c r="B106" s="269"/>
      <c r="C106" s="270"/>
      <c r="D106" s="270"/>
      <c r="E106" s="270"/>
      <c r="F106" s="270"/>
      <c r="G106" s="271"/>
      <c r="H106" s="272"/>
    </row>
    <row r="107" spans="1:8" ht="15">
      <c r="A107" s="269"/>
      <c r="B107" s="269"/>
      <c r="C107" s="270"/>
      <c r="D107" s="270"/>
      <c r="E107" s="270"/>
      <c r="F107" s="270"/>
      <c r="G107" s="271"/>
      <c r="H107" s="272"/>
    </row>
    <row r="108" spans="1:8" ht="15">
      <c r="A108" s="269"/>
      <c r="B108" s="269"/>
      <c r="C108" s="270"/>
      <c r="D108" s="270"/>
      <c r="E108" s="270"/>
      <c r="F108" s="270"/>
      <c r="G108" s="271"/>
      <c r="H108" s="272"/>
    </row>
    <row r="109" spans="1:8" ht="15">
      <c r="A109" s="269"/>
      <c r="B109" s="269"/>
      <c r="C109" s="270"/>
      <c r="D109" s="270"/>
      <c r="E109" s="270"/>
      <c r="F109" s="270"/>
      <c r="G109" s="271"/>
      <c r="H109" s="272"/>
    </row>
    <row r="110" spans="1:8" ht="15">
      <c r="A110" s="269"/>
      <c r="B110" s="269"/>
      <c r="C110" s="270"/>
      <c r="D110" s="270"/>
      <c r="E110" s="270"/>
      <c r="F110" s="270"/>
      <c r="G110" s="271"/>
      <c r="H110" s="272"/>
    </row>
    <row r="111" spans="1:8" ht="15">
      <c r="A111" s="269"/>
      <c r="B111" s="269"/>
      <c r="C111" s="270"/>
      <c r="D111" s="270"/>
      <c r="E111" s="270"/>
      <c r="F111" s="270"/>
      <c r="G111" s="271"/>
      <c r="H111" s="272"/>
    </row>
    <row r="112" spans="1:8" ht="15">
      <c r="A112" s="269"/>
      <c r="B112" s="269"/>
      <c r="C112" s="270"/>
      <c r="D112" s="270"/>
      <c r="E112" s="270"/>
      <c r="F112" s="270"/>
      <c r="G112" s="271"/>
      <c r="H112" s="272"/>
    </row>
    <row r="113" spans="1:8" ht="15">
      <c r="A113" s="269"/>
      <c r="B113" s="269"/>
      <c r="C113" s="270"/>
      <c r="D113" s="270"/>
      <c r="E113" s="270"/>
      <c r="F113" s="270"/>
      <c r="G113" s="271"/>
      <c r="H113" s="272"/>
    </row>
    <row r="114" spans="1:8" ht="15">
      <c r="A114" s="269"/>
      <c r="B114" s="269"/>
      <c r="C114" s="270"/>
      <c r="D114" s="270"/>
      <c r="E114" s="270"/>
      <c r="F114" s="270"/>
      <c r="G114" s="271"/>
      <c r="H114" s="272"/>
    </row>
    <row r="115" spans="1:8" ht="15">
      <c r="A115" s="269"/>
      <c r="B115" s="269"/>
      <c r="C115" s="270"/>
      <c r="D115" s="270"/>
      <c r="E115" s="270"/>
      <c r="F115" s="270"/>
      <c r="G115" s="271"/>
      <c r="H115" s="272"/>
    </row>
    <row r="116" spans="1:8" ht="15">
      <c r="A116" s="269"/>
      <c r="B116" s="269"/>
      <c r="C116" s="270"/>
      <c r="D116" s="270"/>
      <c r="E116" s="270"/>
      <c r="F116" s="270"/>
      <c r="G116" s="271"/>
      <c r="H116" s="272"/>
    </row>
    <row r="117" spans="1:8" ht="15">
      <c r="A117" s="269"/>
      <c r="B117" s="269"/>
      <c r="C117" s="270"/>
      <c r="D117" s="270"/>
      <c r="E117" s="270"/>
      <c r="F117" s="270"/>
      <c r="G117" s="271"/>
      <c r="H117" s="272"/>
    </row>
    <row r="118" spans="1:8" ht="15">
      <c r="A118" s="269"/>
      <c r="B118" s="269"/>
      <c r="C118" s="270"/>
      <c r="D118" s="270"/>
      <c r="E118" s="270"/>
      <c r="F118" s="270"/>
      <c r="G118" s="271"/>
      <c r="H118" s="272"/>
    </row>
    <row r="119" spans="1:8" ht="15">
      <c r="A119" s="269"/>
      <c r="B119" s="269"/>
      <c r="C119" s="270"/>
      <c r="D119" s="270"/>
      <c r="E119" s="270"/>
      <c r="F119" s="270"/>
      <c r="G119" s="271"/>
      <c r="H119" s="272"/>
    </row>
    <row r="120" spans="1:8" ht="15">
      <c r="A120" s="269"/>
      <c r="B120" s="269"/>
      <c r="C120" s="270"/>
      <c r="D120" s="270"/>
      <c r="E120" s="270"/>
      <c r="F120" s="270"/>
      <c r="G120" s="271"/>
      <c r="H120" s="272"/>
    </row>
    <row r="121" spans="1:8" ht="15">
      <c r="A121" s="269"/>
      <c r="B121" s="269"/>
      <c r="C121" s="270"/>
      <c r="D121" s="270"/>
      <c r="E121" s="270"/>
      <c r="F121" s="270"/>
      <c r="G121" s="271"/>
      <c r="H121" s="272"/>
    </row>
    <row r="122" spans="1:8" ht="15">
      <c r="A122" s="269"/>
      <c r="B122" s="269"/>
      <c r="C122" s="270"/>
      <c r="D122" s="270"/>
      <c r="E122" s="270"/>
      <c r="F122" s="270"/>
      <c r="G122" s="271"/>
      <c r="H122" s="272"/>
    </row>
    <row r="123" spans="1:8" ht="15">
      <c r="A123" s="269"/>
      <c r="B123" s="269"/>
      <c r="C123" s="270"/>
      <c r="D123" s="270"/>
      <c r="E123" s="270"/>
      <c r="F123" s="270"/>
      <c r="G123" s="271"/>
      <c r="H123" s="272"/>
    </row>
    <row r="124" spans="1:8" ht="15">
      <c r="A124" s="269"/>
      <c r="B124" s="269"/>
      <c r="C124" s="270"/>
      <c r="D124" s="270"/>
      <c r="E124" s="270"/>
      <c r="F124" s="270"/>
      <c r="G124" s="271"/>
      <c r="H124" s="272"/>
    </row>
    <row r="125" spans="1:8" ht="15">
      <c r="A125" s="269"/>
      <c r="B125" s="269"/>
      <c r="C125" s="270"/>
      <c r="D125" s="270"/>
      <c r="E125" s="270"/>
      <c r="F125" s="270"/>
      <c r="G125" s="271"/>
      <c r="H125" s="272"/>
    </row>
    <row r="126" spans="1:8" ht="15">
      <c r="A126" s="269"/>
      <c r="B126" s="269"/>
      <c r="C126" s="270"/>
      <c r="D126" s="270"/>
      <c r="E126" s="270"/>
      <c r="F126" s="270"/>
      <c r="G126" s="271"/>
      <c r="H126" s="272"/>
    </row>
    <row r="127" spans="1:8" ht="15">
      <c r="A127" s="269"/>
      <c r="B127" s="269"/>
      <c r="C127" s="270"/>
      <c r="D127" s="270"/>
      <c r="E127" s="270"/>
      <c r="F127" s="270"/>
      <c r="G127" s="271"/>
      <c r="H127" s="272"/>
    </row>
    <row r="128" spans="1:8" ht="15">
      <c r="A128" s="269"/>
      <c r="B128" s="269"/>
      <c r="C128" s="270"/>
      <c r="D128" s="270"/>
      <c r="E128" s="270"/>
      <c r="F128" s="270"/>
      <c r="G128" s="271"/>
      <c r="H128" s="272"/>
    </row>
    <row r="129" spans="1:8" ht="15">
      <c r="A129" s="269"/>
      <c r="B129" s="269"/>
      <c r="C129" s="270"/>
      <c r="D129" s="270"/>
      <c r="E129" s="270"/>
      <c r="F129" s="270"/>
      <c r="G129" s="271"/>
      <c r="H129" s="272"/>
    </row>
    <row r="130" spans="1:8" ht="15">
      <c r="A130" s="269"/>
      <c r="B130" s="269"/>
      <c r="C130" s="270"/>
      <c r="D130" s="270"/>
      <c r="E130" s="270"/>
      <c r="F130" s="270"/>
      <c r="G130" s="271"/>
      <c r="H130" s="272"/>
    </row>
    <row r="131" spans="1:8" ht="15">
      <c r="A131" s="269"/>
      <c r="B131" s="269"/>
      <c r="C131" s="270"/>
      <c r="D131" s="270"/>
      <c r="E131" s="270"/>
      <c r="F131" s="270"/>
      <c r="G131" s="271"/>
      <c r="H131" s="272"/>
    </row>
    <row r="132" spans="1:8" ht="15">
      <c r="A132" s="269"/>
      <c r="B132" s="269"/>
      <c r="C132" s="270"/>
      <c r="D132" s="270"/>
      <c r="E132" s="270"/>
      <c r="F132" s="270"/>
      <c r="G132" s="271"/>
      <c r="H132" s="272"/>
    </row>
    <row r="133" spans="1:8" ht="15">
      <c r="A133" s="269"/>
      <c r="B133" s="269"/>
      <c r="C133" s="270"/>
      <c r="D133" s="270"/>
      <c r="E133" s="270"/>
      <c r="F133" s="270"/>
      <c r="G133" s="271"/>
      <c r="H133" s="272"/>
    </row>
    <row r="134" spans="1:8" ht="15">
      <c r="A134" s="269"/>
      <c r="B134" s="269"/>
      <c r="C134" s="270"/>
      <c r="D134" s="270"/>
      <c r="E134" s="270"/>
      <c r="F134" s="270"/>
      <c r="G134" s="271"/>
      <c r="H134" s="272"/>
    </row>
    <row r="135" spans="1:8" ht="15">
      <c r="A135" s="269"/>
      <c r="B135" s="269"/>
      <c r="C135" s="270"/>
      <c r="D135" s="270"/>
      <c r="E135" s="270"/>
      <c r="F135" s="270"/>
      <c r="G135" s="271"/>
      <c r="H135" s="272"/>
    </row>
    <row r="136" spans="1:8" ht="15">
      <c r="A136" s="269"/>
      <c r="B136" s="269"/>
      <c r="C136" s="270"/>
      <c r="D136" s="270"/>
      <c r="E136" s="270"/>
      <c r="F136" s="270"/>
      <c r="G136" s="271"/>
      <c r="H136" s="272"/>
    </row>
    <row r="137" spans="1:8" ht="15">
      <c r="A137" s="269"/>
      <c r="B137" s="269"/>
      <c r="C137" s="270"/>
      <c r="D137" s="270"/>
      <c r="E137" s="270"/>
      <c r="F137" s="270"/>
      <c r="G137" s="271"/>
      <c r="H137" s="272"/>
    </row>
    <row r="138" spans="1:8" ht="15">
      <c r="A138" s="269"/>
      <c r="B138" s="269"/>
      <c r="C138" s="270"/>
      <c r="D138" s="270"/>
      <c r="E138" s="270"/>
      <c r="F138" s="270"/>
      <c r="G138" s="271"/>
      <c r="H138" s="272"/>
    </row>
    <row r="139" spans="1:8" ht="15">
      <c r="A139" s="269"/>
      <c r="B139" s="269"/>
      <c r="C139" s="270"/>
      <c r="D139" s="270"/>
      <c r="E139" s="270"/>
      <c r="F139" s="270"/>
      <c r="G139" s="271"/>
      <c r="H139" s="272"/>
    </row>
    <row r="140" spans="1:8" ht="15">
      <c r="A140" s="269"/>
      <c r="B140" s="269"/>
      <c r="C140" s="270"/>
      <c r="D140" s="270"/>
      <c r="E140" s="270"/>
      <c r="F140" s="270"/>
      <c r="G140" s="271"/>
      <c r="H140" s="272"/>
    </row>
    <row r="141" spans="1:8" ht="15">
      <c r="A141" s="269"/>
      <c r="B141" s="269"/>
      <c r="C141" s="270"/>
      <c r="D141" s="270"/>
      <c r="E141" s="270"/>
      <c r="F141" s="270"/>
      <c r="G141" s="271"/>
      <c r="H141" s="272"/>
    </row>
    <row r="142" spans="1:8" ht="15">
      <c r="A142" s="269"/>
      <c r="B142" s="269"/>
      <c r="C142" s="270"/>
      <c r="D142" s="270"/>
      <c r="E142" s="270"/>
      <c r="F142" s="270"/>
      <c r="G142" s="271"/>
      <c r="H142" s="272"/>
    </row>
    <row r="143" spans="1:8" ht="15">
      <c r="A143" s="269"/>
      <c r="B143" s="269"/>
      <c r="C143" s="270"/>
      <c r="D143" s="270"/>
      <c r="E143" s="270"/>
      <c r="F143" s="270"/>
      <c r="G143" s="271"/>
      <c r="H143" s="272"/>
    </row>
    <row r="144" spans="1:8" ht="15">
      <c r="A144" s="269"/>
      <c r="B144" s="269"/>
      <c r="C144" s="270"/>
      <c r="D144" s="270"/>
      <c r="E144" s="270"/>
      <c r="F144" s="270"/>
      <c r="G144" s="271"/>
      <c r="H144" s="272"/>
    </row>
    <row r="145" spans="1:8" ht="15">
      <c r="A145" s="269"/>
      <c r="B145" s="269"/>
      <c r="C145" s="270"/>
      <c r="D145" s="270"/>
      <c r="E145" s="270"/>
      <c r="F145" s="270"/>
      <c r="G145" s="271"/>
      <c r="H145" s="272"/>
    </row>
    <row r="146" spans="1:8" ht="15">
      <c r="A146" s="269"/>
      <c r="B146" s="269"/>
      <c r="C146" s="270"/>
      <c r="D146" s="270"/>
      <c r="E146" s="270"/>
      <c r="F146" s="270"/>
      <c r="G146" s="271"/>
      <c r="H146" s="272"/>
    </row>
    <row r="147" spans="1:8" ht="15">
      <c r="A147" s="269"/>
      <c r="B147" s="269"/>
      <c r="C147" s="270"/>
      <c r="D147" s="270"/>
      <c r="E147" s="270"/>
      <c r="F147" s="270"/>
      <c r="G147" s="271"/>
      <c r="H147" s="272"/>
    </row>
    <row r="148" spans="1:8" ht="15">
      <c r="A148" s="269"/>
      <c r="B148" s="269"/>
      <c r="C148" s="270"/>
      <c r="D148" s="270"/>
      <c r="E148" s="270"/>
      <c r="F148" s="270"/>
      <c r="G148" s="271"/>
      <c r="H148" s="272"/>
    </row>
    <row r="149" spans="1:8" ht="15">
      <c r="A149" s="269"/>
      <c r="B149" s="269"/>
      <c r="C149" s="270"/>
      <c r="D149" s="270"/>
      <c r="E149" s="270"/>
      <c r="F149" s="270"/>
      <c r="G149" s="271"/>
      <c r="H149" s="272"/>
    </row>
    <row r="150" spans="1:8" ht="15">
      <c r="A150" s="269"/>
      <c r="B150" s="269"/>
      <c r="C150" s="270"/>
      <c r="D150" s="270"/>
      <c r="E150" s="270"/>
      <c r="F150" s="270"/>
      <c r="G150" s="271"/>
      <c r="H150" s="272"/>
    </row>
    <row r="151" spans="1:8" ht="15">
      <c r="A151" s="269"/>
      <c r="B151" s="269"/>
      <c r="C151" s="270"/>
      <c r="D151" s="270"/>
      <c r="E151" s="270"/>
      <c r="F151" s="270"/>
      <c r="G151" s="271"/>
      <c r="H151" s="272"/>
    </row>
    <row r="152" spans="1:8" ht="15">
      <c r="A152" s="269"/>
      <c r="B152" s="269"/>
      <c r="C152" s="270"/>
      <c r="D152" s="270"/>
      <c r="E152" s="270"/>
      <c r="F152" s="270"/>
      <c r="G152" s="271"/>
      <c r="H152" s="272"/>
    </row>
    <row r="153" spans="1:8" ht="15">
      <c r="A153" s="269"/>
      <c r="B153" s="269"/>
      <c r="C153" s="270"/>
      <c r="D153" s="270"/>
      <c r="E153" s="270"/>
      <c r="F153" s="270"/>
      <c r="G153" s="271"/>
      <c r="H153" s="272"/>
    </row>
    <row r="154" spans="1:8" ht="15">
      <c r="A154" s="269"/>
      <c r="B154" s="269"/>
      <c r="C154" s="270"/>
      <c r="D154" s="270"/>
      <c r="E154" s="270"/>
      <c r="F154" s="270"/>
      <c r="G154" s="271"/>
      <c r="H154" s="272"/>
    </row>
    <row r="155" spans="1:8" ht="15">
      <c r="A155" s="269"/>
      <c r="B155" s="269"/>
      <c r="C155" s="270"/>
      <c r="D155" s="270"/>
      <c r="E155" s="270"/>
      <c r="F155" s="270"/>
      <c r="G155" s="271"/>
      <c r="H155" s="272"/>
    </row>
    <row r="156" spans="1:8" ht="15">
      <c r="A156" s="269"/>
      <c r="B156" s="269"/>
      <c r="C156" s="270"/>
      <c r="D156" s="270"/>
      <c r="E156" s="270"/>
      <c r="F156" s="270"/>
      <c r="G156" s="271"/>
      <c r="H156" s="272"/>
    </row>
    <row r="157" spans="1:8" ht="15">
      <c r="A157" s="269"/>
      <c r="B157" s="269"/>
      <c r="C157" s="270"/>
      <c r="D157" s="270"/>
      <c r="E157" s="270"/>
      <c r="F157" s="270"/>
      <c r="G157" s="271"/>
      <c r="H157" s="272"/>
    </row>
    <row r="158" spans="1:8" ht="15">
      <c r="A158" s="269"/>
      <c r="B158" s="269"/>
      <c r="C158" s="270"/>
      <c r="D158" s="270"/>
      <c r="E158" s="270"/>
      <c r="F158" s="270"/>
      <c r="G158" s="271"/>
      <c r="H158" s="272"/>
    </row>
    <row r="159" spans="1:8" ht="15">
      <c r="A159" s="269"/>
      <c r="B159" s="269"/>
      <c r="C159" s="270"/>
      <c r="D159" s="270"/>
      <c r="E159" s="270"/>
      <c r="F159" s="270"/>
      <c r="G159" s="271"/>
      <c r="H159" s="272"/>
    </row>
    <row r="160" spans="1:8" ht="15">
      <c r="A160" s="269"/>
      <c r="B160" s="269"/>
      <c r="C160" s="270"/>
      <c r="D160" s="270"/>
      <c r="E160" s="270"/>
      <c r="F160" s="270"/>
      <c r="G160" s="271"/>
      <c r="H160" s="272"/>
    </row>
    <row r="161" spans="1:8" ht="15">
      <c r="A161" s="269"/>
      <c r="B161" s="269"/>
      <c r="C161" s="270"/>
      <c r="D161" s="270"/>
      <c r="E161" s="270"/>
      <c r="F161" s="270"/>
      <c r="G161" s="271"/>
      <c r="H161" s="272"/>
    </row>
    <row r="162" spans="1:8" ht="15">
      <c r="A162" s="269"/>
      <c r="B162" s="269"/>
      <c r="C162" s="270"/>
      <c r="D162" s="270"/>
      <c r="E162" s="270"/>
      <c r="F162" s="270"/>
      <c r="G162" s="271"/>
      <c r="H162" s="272"/>
    </row>
    <row r="163" spans="1:8" ht="15">
      <c r="A163" s="269"/>
      <c r="B163" s="269"/>
      <c r="C163" s="270"/>
      <c r="D163" s="270"/>
      <c r="E163" s="270"/>
      <c r="F163" s="270"/>
      <c r="G163" s="271"/>
      <c r="H163" s="272"/>
    </row>
    <row r="164" spans="1:8" ht="15">
      <c r="A164" s="269"/>
      <c r="B164" s="269"/>
      <c r="C164" s="270"/>
      <c r="D164" s="270"/>
      <c r="E164" s="270"/>
      <c r="F164" s="270"/>
      <c r="G164" s="271"/>
      <c r="H164" s="272"/>
    </row>
    <row r="165" spans="1:8" ht="15">
      <c r="A165" s="269"/>
      <c r="B165" s="269"/>
      <c r="C165" s="270"/>
      <c r="D165" s="270"/>
      <c r="E165" s="270"/>
      <c r="F165" s="270"/>
      <c r="G165" s="271"/>
      <c r="H165" s="272"/>
    </row>
    <row r="166" spans="1:8" ht="15">
      <c r="A166" s="269"/>
      <c r="B166" s="269"/>
      <c r="C166" s="270"/>
      <c r="D166" s="270"/>
      <c r="E166" s="270"/>
      <c r="F166" s="270"/>
      <c r="G166" s="271"/>
      <c r="H166" s="272"/>
    </row>
    <row r="167" spans="1:8" ht="15">
      <c r="A167" s="269"/>
      <c r="B167" s="269"/>
      <c r="C167" s="270"/>
      <c r="D167" s="270"/>
      <c r="E167" s="270"/>
      <c r="F167" s="270"/>
      <c r="G167" s="271"/>
      <c r="H167" s="272"/>
    </row>
    <row r="168" spans="1:8" ht="15">
      <c r="A168" s="269"/>
      <c r="B168" s="269"/>
      <c r="C168" s="270"/>
      <c r="D168" s="270"/>
      <c r="E168" s="270"/>
      <c r="F168" s="270"/>
      <c r="G168" s="271"/>
      <c r="H168" s="272"/>
    </row>
    <row r="169" spans="1:8" ht="15">
      <c r="A169" s="269"/>
      <c r="B169" s="269"/>
      <c r="C169" s="270"/>
      <c r="D169" s="270"/>
      <c r="E169" s="270"/>
      <c r="F169" s="270"/>
      <c r="G169" s="271"/>
      <c r="H169" s="272"/>
    </row>
    <row r="170" spans="1:8" ht="15">
      <c r="A170" s="269"/>
      <c r="B170" s="269"/>
      <c r="C170" s="270"/>
      <c r="D170" s="270"/>
      <c r="E170" s="270"/>
      <c r="F170" s="270"/>
      <c r="G170" s="271"/>
      <c r="H170" s="272"/>
    </row>
    <row r="171" spans="1:8" ht="15">
      <c r="A171" s="269"/>
      <c r="B171" s="269"/>
      <c r="C171" s="270"/>
      <c r="D171" s="270"/>
      <c r="E171" s="270"/>
      <c r="F171" s="270"/>
      <c r="G171" s="271"/>
      <c r="H171" s="272"/>
    </row>
    <row r="172" spans="1:8" ht="15">
      <c r="A172" s="269"/>
      <c r="B172" s="269"/>
      <c r="C172" s="270"/>
      <c r="D172" s="270"/>
      <c r="E172" s="270"/>
      <c r="F172" s="270"/>
      <c r="G172" s="271"/>
      <c r="H172" s="272"/>
    </row>
    <row r="173" spans="1:8" ht="15">
      <c r="A173" s="269"/>
      <c r="B173" s="269"/>
      <c r="C173" s="270"/>
      <c r="D173" s="270"/>
      <c r="E173" s="270"/>
      <c r="F173" s="270"/>
      <c r="G173" s="271"/>
      <c r="H173" s="272"/>
    </row>
    <row r="174" spans="1:8" ht="15">
      <c r="A174" s="269"/>
      <c r="B174" s="269"/>
      <c r="C174" s="270"/>
      <c r="D174" s="270"/>
      <c r="E174" s="270"/>
      <c r="F174" s="270"/>
      <c r="G174" s="271"/>
      <c r="H174" s="272"/>
    </row>
    <row r="175" spans="1:8" ht="15">
      <c r="A175" s="269"/>
      <c r="B175" s="269"/>
      <c r="C175" s="270"/>
      <c r="D175" s="270"/>
      <c r="E175" s="270"/>
      <c r="F175" s="270"/>
      <c r="G175" s="271"/>
      <c r="H175" s="272"/>
    </row>
    <row r="176" spans="1:8" ht="15">
      <c r="A176" s="269"/>
      <c r="B176" s="269"/>
      <c r="C176" s="270"/>
      <c r="D176" s="270"/>
      <c r="E176" s="270"/>
      <c r="F176" s="270"/>
      <c r="G176" s="271"/>
      <c r="H176" s="272"/>
    </row>
    <row r="177" spans="1:8" ht="15">
      <c r="A177" s="269"/>
      <c r="B177" s="269"/>
      <c r="C177" s="270"/>
      <c r="D177" s="270"/>
      <c r="E177" s="270"/>
      <c r="F177" s="270"/>
      <c r="G177" s="271"/>
      <c r="H177" s="272"/>
    </row>
    <row r="178" spans="1:8" ht="15">
      <c r="A178" s="269"/>
      <c r="B178" s="269"/>
      <c r="C178" s="270"/>
      <c r="D178" s="270"/>
      <c r="E178" s="270"/>
      <c r="F178" s="270"/>
      <c r="G178" s="271"/>
      <c r="H178" s="272"/>
    </row>
    <row r="179" spans="1:8" ht="15">
      <c r="A179" s="269"/>
      <c r="B179" s="269"/>
      <c r="C179" s="270"/>
      <c r="D179" s="270"/>
      <c r="E179" s="270"/>
      <c r="F179" s="270"/>
      <c r="G179" s="271"/>
      <c r="H179" s="272"/>
    </row>
    <row r="180" spans="1:8" ht="15">
      <c r="A180" s="269"/>
      <c r="B180" s="269"/>
      <c r="C180" s="270"/>
      <c r="D180" s="270"/>
      <c r="E180" s="270"/>
      <c r="F180" s="270"/>
      <c r="G180" s="271"/>
      <c r="H180" s="272"/>
    </row>
    <row r="181" spans="1:8" ht="15">
      <c r="A181" s="269"/>
      <c r="B181" s="269"/>
      <c r="C181" s="270"/>
      <c r="D181" s="270"/>
      <c r="E181" s="270"/>
      <c r="F181" s="270"/>
      <c r="G181" s="271"/>
      <c r="H181" s="272"/>
    </row>
    <row r="182" spans="1:8" ht="15">
      <c r="A182" s="269"/>
      <c r="B182" s="269"/>
      <c r="C182" s="270"/>
      <c r="D182" s="270"/>
      <c r="E182" s="270"/>
      <c r="F182" s="270"/>
      <c r="G182" s="271"/>
      <c r="H182" s="272"/>
    </row>
    <row r="183" spans="1:8" ht="15">
      <c r="A183" s="269"/>
      <c r="B183" s="269"/>
      <c r="C183" s="270"/>
      <c r="D183" s="270"/>
      <c r="E183" s="270"/>
      <c r="F183" s="270"/>
      <c r="G183" s="271"/>
      <c r="H183" s="272"/>
    </row>
    <row r="184" spans="1:8" ht="15">
      <c r="A184" s="269"/>
      <c r="B184" s="269"/>
      <c r="C184" s="270"/>
      <c r="D184" s="270"/>
      <c r="E184" s="270"/>
      <c r="F184" s="270"/>
      <c r="G184" s="271"/>
      <c r="H184" s="272"/>
    </row>
    <row r="185" spans="1:8" ht="15">
      <c r="A185" s="269"/>
      <c r="B185" s="269"/>
      <c r="C185" s="270"/>
      <c r="D185" s="270"/>
      <c r="E185" s="270"/>
      <c r="F185" s="270"/>
      <c r="G185" s="271"/>
      <c r="H185" s="272"/>
    </row>
    <row r="186" spans="1:8" ht="15">
      <c r="A186" s="269"/>
      <c r="B186" s="269"/>
      <c r="C186" s="270"/>
      <c r="D186" s="270"/>
      <c r="E186" s="270"/>
      <c r="F186" s="270"/>
      <c r="G186" s="271"/>
      <c r="H186" s="272"/>
    </row>
    <row r="187" spans="1:8" ht="15">
      <c r="A187" s="269"/>
      <c r="B187" s="269"/>
      <c r="C187" s="270"/>
      <c r="D187" s="270"/>
      <c r="E187" s="270"/>
      <c r="F187" s="270"/>
      <c r="G187" s="271"/>
      <c r="H187" s="272"/>
    </row>
    <row r="188" spans="1:8" ht="15">
      <c r="A188" s="269"/>
      <c r="B188" s="269"/>
      <c r="C188" s="270"/>
      <c r="D188" s="270"/>
      <c r="E188" s="270"/>
      <c r="F188" s="270"/>
      <c r="G188" s="271"/>
      <c r="H188" s="272"/>
    </row>
    <row r="189" spans="1:8" ht="15">
      <c r="A189" s="269"/>
      <c r="B189" s="269"/>
      <c r="C189" s="270"/>
      <c r="D189" s="270"/>
      <c r="E189" s="270"/>
      <c r="F189" s="270"/>
      <c r="G189" s="271"/>
      <c r="H189" s="272"/>
    </row>
    <row r="190" spans="1:8" ht="15">
      <c r="A190" s="269"/>
      <c r="B190" s="269"/>
      <c r="C190" s="270"/>
      <c r="D190" s="270"/>
      <c r="E190" s="270"/>
      <c r="F190" s="270"/>
      <c r="G190" s="271"/>
      <c r="H190" s="272"/>
    </row>
    <row r="191" spans="1:8" ht="15">
      <c r="A191" s="269"/>
      <c r="B191" s="269"/>
      <c r="C191" s="270"/>
      <c r="D191" s="270"/>
      <c r="E191" s="270"/>
      <c r="F191" s="270"/>
      <c r="G191" s="271"/>
      <c r="H191" s="272"/>
    </row>
    <row r="192" spans="1:8" ht="15">
      <c r="A192" s="269"/>
      <c r="B192" s="269"/>
      <c r="C192" s="270"/>
      <c r="D192" s="270"/>
      <c r="E192" s="270"/>
      <c r="F192" s="270"/>
      <c r="G192" s="271"/>
      <c r="H192" s="272"/>
    </row>
    <row r="193" spans="1:8" ht="15">
      <c r="A193" s="269"/>
      <c r="B193" s="269"/>
      <c r="C193" s="270"/>
      <c r="D193" s="270"/>
      <c r="E193" s="270"/>
      <c r="F193" s="270"/>
      <c r="G193" s="271"/>
      <c r="H193" s="272"/>
    </row>
    <row r="194" spans="1:8" ht="15">
      <c r="A194" s="269"/>
      <c r="B194" s="269"/>
      <c r="C194" s="270"/>
      <c r="D194" s="270"/>
      <c r="E194" s="270"/>
      <c r="F194" s="270"/>
      <c r="G194" s="271"/>
      <c r="H194" s="272"/>
    </row>
    <row r="195" spans="1:8" ht="15">
      <c r="A195" s="269"/>
      <c r="B195" s="269"/>
      <c r="C195" s="270"/>
      <c r="D195" s="270"/>
      <c r="E195" s="270"/>
      <c r="F195" s="270"/>
      <c r="G195" s="271"/>
      <c r="H195" s="272"/>
    </row>
    <row r="196" spans="1:8" ht="15">
      <c r="A196" s="269"/>
      <c r="B196" s="269"/>
      <c r="C196" s="270"/>
      <c r="D196" s="270"/>
      <c r="E196" s="270"/>
      <c r="F196" s="270"/>
      <c r="G196" s="271"/>
      <c r="H196" s="272"/>
    </row>
    <row r="197" spans="1:8" ht="15">
      <c r="A197" s="269"/>
      <c r="B197" s="269"/>
      <c r="C197" s="270"/>
      <c r="D197" s="270"/>
      <c r="E197" s="270"/>
      <c r="F197" s="270"/>
      <c r="G197" s="271"/>
      <c r="H197" s="272"/>
    </row>
    <row r="198" spans="1:8" ht="15">
      <c r="A198" s="269"/>
      <c r="B198" s="269"/>
      <c r="C198" s="270"/>
      <c r="D198" s="270"/>
      <c r="E198" s="270"/>
      <c r="F198" s="270"/>
      <c r="G198" s="271"/>
      <c r="H198" s="272"/>
    </row>
    <row r="199" spans="1:8" ht="15">
      <c r="A199" s="269"/>
      <c r="B199" s="269"/>
      <c r="C199" s="270"/>
      <c r="D199" s="270"/>
      <c r="E199" s="270"/>
      <c r="F199" s="270"/>
      <c r="G199" s="271"/>
      <c r="H199" s="272"/>
    </row>
    <row r="200" spans="1:8" ht="15">
      <c r="A200" s="269"/>
      <c r="B200" s="269"/>
      <c r="C200" s="270"/>
      <c r="D200" s="270"/>
      <c r="E200" s="270"/>
      <c r="F200" s="270"/>
      <c r="G200" s="271"/>
      <c r="H200" s="272"/>
    </row>
    <row r="201" spans="1:8" ht="15">
      <c r="A201" s="269"/>
      <c r="B201" s="269"/>
      <c r="C201" s="270"/>
      <c r="D201" s="270"/>
      <c r="E201" s="270"/>
      <c r="F201" s="270"/>
      <c r="G201" s="271"/>
      <c r="H201" s="272"/>
    </row>
    <row r="202" spans="1:8" ht="15">
      <c r="A202" s="269"/>
      <c r="B202" s="269"/>
      <c r="C202" s="270"/>
      <c r="D202" s="270"/>
      <c r="E202" s="270"/>
      <c r="F202" s="270"/>
      <c r="G202" s="271"/>
      <c r="H202" s="272"/>
    </row>
    <row r="203" spans="1:8" ht="15">
      <c r="A203" s="269"/>
      <c r="B203" s="269"/>
      <c r="C203" s="270"/>
      <c r="D203" s="270"/>
      <c r="E203" s="270"/>
      <c r="F203" s="270"/>
      <c r="G203" s="271"/>
      <c r="H203" s="272"/>
    </row>
    <row r="204" spans="1:8" ht="15">
      <c r="A204" s="269"/>
      <c r="B204" s="269"/>
      <c r="C204" s="270"/>
      <c r="D204" s="270"/>
      <c r="E204" s="270"/>
      <c r="F204" s="270"/>
      <c r="G204" s="271"/>
      <c r="H204" s="272"/>
    </row>
    <row r="205" spans="1:8" ht="15">
      <c r="A205" s="269"/>
      <c r="B205" s="269"/>
      <c r="C205" s="270"/>
      <c r="D205" s="270"/>
      <c r="E205" s="270"/>
      <c r="F205" s="270"/>
      <c r="G205" s="271"/>
      <c r="H205" s="272"/>
    </row>
    <row r="206" spans="1:8" ht="15">
      <c r="A206" s="269"/>
      <c r="B206" s="269"/>
      <c r="C206" s="270"/>
      <c r="D206" s="270"/>
      <c r="E206" s="270"/>
      <c r="F206" s="270"/>
      <c r="G206" s="271"/>
      <c r="H206" s="272"/>
    </row>
    <row r="207" spans="1:8" ht="15">
      <c r="A207" s="269"/>
      <c r="B207" s="269"/>
      <c r="C207" s="270"/>
      <c r="D207" s="270"/>
      <c r="E207" s="270"/>
      <c r="F207" s="270"/>
      <c r="G207" s="271"/>
      <c r="H207" s="272"/>
    </row>
    <row r="208" spans="1:8" ht="15">
      <c r="A208" s="269"/>
      <c r="B208" s="269"/>
      <c r="C208" s="270"/>
      <c r="D208" s="270"/>
      <c r="E208" s="270"/>
      <c r="F208" s="270"/>
      <c r="G208" s="271"/>
      <c r="H208" s="272"/>
    </row>
    <row r="209" spans="1:8" ht="15">
      <c r="A209" s="269"/>
      <c r="B209" s="269"/>
      <c r="C209" s="270"/>
      <c r="D209" s="270"/>
      <c r="E209" s="270"/>
      <c r="F209" s="270"/>
      <c r="G209" s="271"/>
      <c r="H209" s="272"/>
    </row>
  </sheetData>
  <sheetProtection selectLockedCells="1" selectUnlockedCells="1"/>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8">
    <tabColor rgb="FF00B050"/>
  </sheetPr>
  <dimension ref="A1:G54"/>
  <sheetViews>
    <sheetView showGridLines="0" zoomScaleSheetLayoutView="100" zoomScalePageLayoutView="0" workbookViewId="0" topLeftCell="A1">
      <selection activeCell="D15" sqref="D15"/>
    </sheetView>
  </sheetViews>
  <sheetFormatPr defaultColWidth="0" defaultRowHeight="15" zeroHeight="1"/>
  <cols>
    <col min="1" max="1" width="8.8515625" style="219" customWidth="1"/>
    <col min="2" max="2" width="59.57421875" style="0" bestFit="1" customWidth="1"/>
    <col min="3" max="3" width="10.8515625" style="0" customWidth="1"/>
    <col min="4" max="4" width="12.421875" style="0" customWidth="1"/>
    <col min="5" max="5" width="12.28125" style="0" customWidth="1"/>
    <col min="6" max="6" width="12.57421875" style="0" customWidth="1"/>
    <col min="7" max="7" width="40.7109375" style="0" customWidth="1"/>
    <col min="8" max="16384" width="9.140625" style="0" hidden="1" customWidth="1"/>
  </cols>
  <sheetData>
    <row r="1" ht="15">
      <c r="A1"/>
    </row>
    <row r="2" spans="1:7" ht="15">
      <c r="A2"/>
      <c r="G2" s="295"/>
    </row>
    <row r="3" spans="1:7" ht="15">
      <c r="A3"/>
      <c r="G3" s="295"/>
    </row>
    <row r="4" spans="1:7" ht="15.75" thickBot="1">
      <c r="A4"/>
      <c r="D4" s="295"/>
      <c r="G4" s="295"/>
    </row>
    <row r="5" spans="1:7" ht="18" thickBot="1">
      <c r="A5"/>
      <c r="B5" s="241"/>
      <c r="C5" s="241"/>
      <c r="D5" s="241"/>
      <c r="E5" s="241"/>
      <c r="F5" s="242" t="s">
        <v>504</v>
      </c>
      <c r="G5" s="298"/>
    </row>
    <row r="6" spans="1:7" ht="18" thickBot="1">
      <c r="A6"/>
      <c r="B6" s="382" t="s">
        <v>486</v>
      </c>
      <c r="C6" s="383"/>
      <c r="D6" s="383"/>
      <c r="E6" s="384"/>
      <c r="F6" s="246">
        <f>IF(ISNUMBER(F11),SUM(F11:F50),"")</f>
      </c>
      <c r="G6" s="295"/>
    </row>
    <row r="7" spans="1:7" ht="18" thickBot="1">
      <c r="A7"/>
      <c r="B7" s="385" t="s">
        <v>487</v>
      </c>
      <c r="C7" s="386"/>
      <c r="D7" s="386"/>
      <c r="E7" s="387"/>
      <c r="F7" s="247">
        <f>IF(ISNUMBER(F6),(F6+(F6*0.21)),"")</f>
      </c>
      <c r="G7" s="295"/>
    </row>
    <row r="8" spans="1:7" ht="15.75" thickBot="1">
      <c r="A8"/>
      <c r="G8" s="295"/>
    </row>
    <row r="9" spans="1:7" ht="37.5" thickBot="1">
      <c r="A9" s="145" t="s">
        <v>0</v>
      </c>
      <c r="B9" s="142" t="s">
        <v>1</v>
      </c>
      <c r="C9" s="239" t="s">
        <v>2</v>
      </c>
      <c r="D9" s="143" t="s">
        <v>502</v>
      </c>
      <c r="E9" s="245" t="s">
        <v>478</v>
      </c>
      <c r="F9" s="240" t="s">
        <v>503</v>
      </c>
      <c r="G9" s="243" t="s">
        <v>3</v>
      </c>
    </row>
    <row r="10" spans="1:7" ht="10.5" customHeight="1" thickBot="1">
      <c r="A10" s="179">
        <v>1</v>
      </c>
      <c r="B10" s="193">
        <v>2</v>
      </c>
      <c r="C10" s="157">
        <v>3</v>
      </c>
      <c r="D10" s="148">
        <v>4</v>
      </c>
      <c r="E10" s="244">
        <v>5</v>
      </c>
      <c r="F10" s="82">
        <v>6</v>
      </c>
      <c r="G10" s="244">
        <v>7</v>
      </c>
    </row>
    <row r="11" spans="1:7" ht="15">
      <c r="A11" s="48">
        <f>IF(ISNUMBER(E11),1,"")</f>
      </c>
      <c r="B11" s="234">
        <f>IF(ISNUMBER(Makross!E4),Makross!B4,"")</f>
      </c>
      <c r="C11" s="235">
        <f>IF(ISNUMBER(Makross!E4),Makross!C4,"")</f>
      </c>
      <c r="D11" s="235">
        <f>IF(ISNUMBER(Makross!E4),Makross!D4,"")</f>
      </c>
      <c r="E11" s="235">
        <f>IF(ISNUMBER(Makross!E4),Makross!E4,"")</f>
      </c>
      <c r="F11" s="236">
        <f>IF(ISNUMBER(Makross!E4),Makross!F4,"")</f>
      </c>
      <c r="G11" s="237">
        <f>IF(ISNUMBER(Makross!E4),Makross!G4,"")</f>
      </c>
    </row>
    <row r="12" spans="1:7" ht="15">
      <c r="A12" s="29">
        <f>IF(ISNUMBER(E12),2,"")</f>
      </c>
      <c r="B12" s="23">
        <f>IF(ISNUMBER(Makross!E5),Makross!B5,"")</f>
      </c>
      <c r="C12" s="224">
        <f>IF(ISNUMBER(Makross!E5),Makross!C5,"")</f>
      </c>
      <c r="D12" s="224">
        <f>IF(ISNUMBER(Makross!E5),Makross!D5,"")</f>
      </c>
      <c r="E12" s="224">
        <f>IF(ISNUMBER(Makross!E5),Makross!E5,"")</f>
      </c>
      <c r="F12" s="233">
        <f>IF(ISNUMBER(Makross!E5),Makross!F5,"")</f>
      </c>
      <c r="G12" s="238">
        <f>IF(ISNUMBER(Makross!E5),Makross!G5,"")</f>
      </c>
    </row>
    <row r="13" spans="1:7" ht="15">
      <c r="A13" s="29">
        <f>IF(ISNUMBER(E13),3,"")</f>
      </c>
      <c r="B13" s="23">
        <f>IF(ISNUMBER(Makross!E6),Makross!B6,"")</f>
      </c>
      <c r="C13" s="224">
        <f>IF(ISNUMBER(Makross!E6),Makross!C6,"")</f>
      </c>
      <c r="D13" s="224">
        <f>IF(ISNUMBER(Makross!E6),Makross!D6,"")</f>
      </c>
      <c r="E13" s="224">
        <f>IF(ISNUMBER(Makross!E6),Makross!E6,"")</f>
      </c>
      <c r="F13" s="233">
        <f>IF(ISNUMBER(Makross!E6),Makross!F6,"")</f>
      </c>
      <c r="G13" s="238">
        <f>IF(ISNUMBER(Makross!E6),Makross!G6,"")</f>
      </c>
    </row>
    <row r="14" spans="1:7" ht="15">
      <c r="A14" s="29">
        <f>IF(ISNUMBER(E14),4,"")</f>
      </c>
      <c r="B14" s="23">
        <f>IF(ISNUMBER(Makross!E7),Makross!B7,"")</f>
      </c>
      <c r="C14" s="224">
        <f>IF(ISNUMBER(Makross!E7),Makross!C7,"")</f>
      </c>
      <c r="D14" s="224">
        <f>IF(ISNUMBER(Makross!E7),Makross!D7,"")</f>
      </c>
      <c r="E14" s="224">
        <f>IF(ISNUMBER(Makross!E7),Makross!E7,"")</f>
      </c>
      <c r="F14" s="233">
        <f>IF(ISNUMBER(Makross!E7),Makross!F7,"")</f>
      </c>
      <c r="G14" s="238">
        <f>IF(ISNUMBER(Makross!E7),Makross!G7,"")</f>
      </c>
    </row>
    <row r="15" spans="1:7" ht="15">
      <c r="A15" s="29">
        <f>IF(ISNUMBER(E15),5,"")</f>
      </c>
      <c r="B15" s="23">
        <f>IF(ISNUMBER(Makross!E8),Makross!B8,"")</f>
      </c>
      <c r="C15" s="224">
        <f>IF(ISNUMBER(Makross!E8),Makross!C8,"")</f>
      </c>
      <c r="D15" s="224">
        <f>IF(ISNUMBER(Makross!E8),Makross!D8,"")</f>
      </c>
      <c r="E15" s="224">
        <f>IF(ISNUMBER(Makross!E8),Makross!E8,"")</f>
      </c>
      <c r="F15" s="233">
        <f>IF(ISNUMBER(Makross!E8),Makross!F8,"")</f>
      </c>
      <c r="G15" s="238">
        <f>IF(ISNUMBER(Makross!E8),Makross!G8,"")</f>
      </c>
    </row>
    <row r="16" spans="1:7" ht="15">
      <c r="A16" s="29">
        <f>IF(ISNUMBER(E16),6,"")</f>
      </c>
      <c r="B16" s="23">
        <f>IF(ISNUMBER(Makross!E9),Makross!B9,"")</f>
      </c>
      <c r="C16" s="224">
        <f>IF(ISNUMBER(Makross!E9),Makross!C9,"")</f>
      </c>
      <c r="D16" s="224">
        <f>IF(ISNUMBER(Makross!E9),Makross!D9,"")</f>
      </c>
      <c r="E16" s="224">
        <f>IF(ISNUMBER(Makross!E9),Makross!E9,"")</f>
      </c>
      <c r="F16" s="233">
        <f>IF(ISNUMBER(Makross!E9),Makross!F9,"")</f>
      </c>
      <c r="G16" s="238">
        <f>IF(ISNUMBER(Makross!E9),Makross!G9,"")</f>
      </c>
    </row>
    <row r="17" spans="1:7" ht="15">
      <c r="A17" s="29">
        <f>IF(ISNUMBER(E17),7,"")</f>
      </c>
      <c r="B17" s="23">
        <f>IF(ISNUMBER(Makross!E10),Makross!B10,"")</f>
      </c>
      <c r="C17" s="224">
        <f>IF(ISNUMBER(Makross!E10),Makross!C10,"")</f>
      </c>
      <c r="D17" s="224">
        <f>IF(ISNUMBER(Makross!E10),Makross!D10,"")</f>
      </c>
      <c r="E17" s="224">
        <f>IF(ISNUMBER(Makross!E10),Makross!E10,"")</f>
      </c>
      <c r="F17" s="233">
        <f>IF(ISNUMBER(Makross!E10),Makross!F10,"")</f>
      </c>
      <c r="G17" s="238">
        <f>IF(ISNUMBER(Makross!E10),Makross!G10,"")</f>
      </c>
    </row>
    <row r="18" spans="1:7" ht="15">
      <c r="A18" s="29">
        <f>IF(ISNUMBER(E18),8,"")</f>
      </c>
      <c r="B18" s="23">
        <f>IF(ISNUMBER(Makross!E11),Makross!B11,"")</f>
      </c>
      <c r="C18" s="224">
        <f>IF(ISNUMBER(Makross!E11),Makross!C11,"")</f>
      </c>
      <c r="D18" s="224">
        <f>IF(ISNUMBER(Makross!E11),Makross!D11,"")</f>
      </c>
      <c r="E18" s="224">
        <f>IF(ISNUMBER(Makross!E11),Makross!E11,"")</f>
      </c>
      <c r="F18" s="233">
        <f>IF(ISNUMBER(Makross!E11),Makross!F11,"")</f>
      </c>
      <c r="G18" s="238">
        <f>IF(ISNUMBER(Makross!E11),Makross!G11,"")</f>
      </c>
    </row>
    <row r="19" spans="1:7" ht="15">
      <c r="A19" s="29">
        <f>IF(ISNUMBER(E19),9,"")</f>
      </c>
      <c r="B19" s="23">
        <f>IF(ISNUMBER(Makross!E12),Makross!B12,"")</f>
      </c>
      <c r="C19" s="224">
        <f>IF(ISNUMBER(Makross!E12),Makross!C12,"")</f>
      </c>
      <c r="D19" s="224">
        <f>IF(ISNUMBER(Makross!E12),Makross!D12,"")</f>
      </c>
      <c r="E19" s="224">
        <f>IF(ISNUMBER(Makross!E12),Makross!E12,"")</f>
      </c>
      <c r="F19" s="233">
        <f>IF(ISNUMBER(Makross!E12),Makross!F12,"")</f>
      </c>
      <c r="G19" s="238">
        <f>IF(ISNUMBER(Makross!E12),Makross!G12,"")</f>
      </c>
    </row>
    <row r="20" spans="1:7" ht="15">
      <c r="A20" s="29">
        <f>IF(ISNUMBER(E20),10,"")</f>
      </c>
      <c r="B20" s="23">
        <f>IF(ISNUMBER(Makross!E13),Makross!B13,"")</f>
      </c>
      <c r="C20" s="224">
        <f>IF(ISNUMBER(Makross!E13),Makross!C13,"")</f>
      </c>
      <c r="D20" s="224">
        <f>IF(ISNUMBER(Makross!E13),Makross!D13,"")</f>
      </c>
      <c r="E20" s="224">
        <f>IF(ISNUMBER(Makross!E13),Makross!E13,"")</f>
      </c>
      <c r="F20" s="233">
        <f>IF(ISNUMBER(Makross!E13),Makross!F13,"")</f>
      </c>
      <c r="G20" s="238">
        <f>IF(ISNUMBER(Makross!E13),Makross!G13,"")</f>
      </c>
    </row>
    <row r="21" spans="1:7" ht="15">
      <c r="A21" s="29">
        <f>IF(ISNUMBER(E21),11,"")</f>
      </c>
      <c r="B21" s="23">
        <f>IF(ISNUMBER(Makross!E14),Makross!B14,"")</f>
      </c>
      <c r="C21" s="224">
        <f>IF(ISNUMBER(Makross!E14),Makross!C14,"")</f>
      </c>
      <c r="D21" s="224">
        <f>IF(ISNUMBER(Makross!E14),Makross!D14,"")</f>
      </c>
      <c r="E21" s="224">
        <f>IF(ISNUMBER(Makross!E14),Makross!E14,"")</f>
      </c>
      <c r="F21" s="233">
        <f>IF(ISNUMBER(Makross!E14),Makross!F14,"")</f>
      </c>
      <c r="G21" s="238">
        <f>IF(ISNUMBER(Makross!E14),Makross!G14,"")</f>
      </c>
    </row>
    <row r="22" spans="1:7" ht="15">
      <c r="A22" s="29">
        <f>IF(ISNUMBER(E22),12,"")</f>
      </c>
      <c r="B22" s="23">
        <f>IF(ISNUMBER(Makross!E15),Makross!B15,"")</f>
      </c>
      <c r="C22" s="224">
        <f>IF(ISNUMBER(Makross!E15),Makross!C15,"")</f>
      </c>
      <c r="D22" s="224">
        <f>IF(ISNUMBER(Makross!E15),Makross!D15,"")</f>
      </c>
      <c r="E22" s="224">
        <f>IF(ISNUMBER(Makross!E15),Makross!E15,"")</f>
      </c>
      <c r="F22" s="233">
        <f>IF(ISNUMBER(Makross!E15),Makross!F15,"")</f>
      </c>
      <c r="G22" s="238">
        <f>IF(ISNUMBER(Makross!E15),Makross!G15,"")</f>
      </c>
    </row>
    <row r="23" spans="1:7" ht="15">
      <c r="A23" s="29">
        <f>IF(ISNUMBER(E23),13,"")</f>
      </c>
      <c r="B23" s="23">
        <f>IF(ISNUMBER(Makross!E16),Makross!B16,"")</f>
      </c>
      <c r="C23" s="224">
        <f>IF(ISNUMBER(Makross!E16),Makross!C16,"")</f>
      </c>
      <c r="D23" s="224">
        <f>IF(ISNUMBER(Makross!E16),Makross!D16,"")</f>
      </c>
      <c r="E23" s="224">
        <f>IF(ISNUMBER(Makross!E16),Makross!E16,"")</f>
      </c>
      <c r="F23" s="233">
        <f>IF(ISNUMBER(Makross!E16),Makross!F16,"")</f>
      </c>
      <c r="G23" s="238">
        <f>IF(ISNUMBER(Makross!E16),Makross!G16,"")</f>
      </c>
    </row>
    <row r="24" spans="1:7" ht="15">
      <c r="A24" s="29">
        <f>IF(ISNUMBER(E24),14,"")</f>
      </c>
      <c r="B24" s="23">
        <f>IF(ISNUMBER(Makross!E17),Makross!B17,"")</f>
      </c>
      <c r="C24" s="224">
        <f>IF(ISNUMBER(Makross!E17),Makross!C17,"")</f>
      </c>
      <c r="D24" s="224">
        <f>IF(ISNUMBER(Makross!E17),Makross!D17,"")</f>
      </c>
      <c r="E24" s="224">
        <f>IF(ISNUMBER(Makross!E17),Makross!E17,"")</f>
      </c>
      <c r="F24" s="233">
        <f>IF(ISNUMBER(Makross!E17),Makross!F17,"")</f>
      </c>
      <c r="G24" s="238">
        <f>IF(ISNUMBER(Makross!E17),Makross!G17,"")</f>
      </c>
    </row>
    <row r="25" spans="1:7" ht="15">
      <c r="A25" s="29">
        <f>IF(ISNUMBER(E25),15,"")</f>
      </c>
      <c r="B25" s="23">
        <f>IF(ISNUMBER(Makross!E18),Makross!B18,"")</f>
      </c>
      <c r="C25" s="224">
        <f>IF(ISNUMBER(Makross!E18),Makross!C18,"")</f>
      </c>
      <c r="D25" s="224">
        <f>IF(ISNUMBER(Makross!E18),Makross!D18,"")</f>
      </c>
      <c r="E25" s="224">
        <f>IF(ISNUMBER(Makross!E18),Makross!E18,"")</f>
      </c>
      <c r="F25" s="233">
        <f>IF(ISNUMBER(Makross!E18),Makross!F18,"")</f>
      </c>
      <c r="G25" s="238">
        <f>IF(ISNUMBER(Makross!E18),Makross!G18,"")</f>
      </c>
    </row>
    <row r="26" spans="1:7" ht="15">
      <c r="A26" s="29">
        <f>IF(ISNUMBER(E26),16,"")</f>
      </c>
      <c r="B26" s="23">
        <f>IF(ISNUMBER(Makross!E19),Makross!B19,"")</f>
      </c>
      <c r="C26" s="224">
        <f>IF(ISNUMBER(Makross!E19),Makross!C19,"")</f>
      </c>
      <c r="D26" s="224">
        <f>IF(ISNUMBER(Makross!E19),Makross!D19,"")</f>
      </c>
      <c r="E26" s="224">
        <f>IF(ISNUMBER(Makross!E19),Makross!E19,"")</f>
      </c>
      <c r="F26" s="233">
        <f>IF(ISNUMBER(Makross!E19),Makross!F19,"")</f>
      </c>
      <c r="G26" s="238">
        <f>IF(ISNUMBER(Makross!E19),Makross!G19,"")</f>
      </c>
    </row>
    <row r="27" spans="1:7" ht="15">
      <c r="A27" s="29">
        <f>IF(ISNUMBER(E27),17,"")</f>
      </c>
      <c r="B27" s="23">
        <f>IF(ISNUMBER(Makross!E20),Makross!B20,"")</f>
      </c>
      <c r="C27" s="224">
        <f>IF(ISNUMBER(Makross!E20),Makross!C20,"")</f>
      </c>
      <c r="D27" s="224">
        <f>IF(ISNUMBER(Makross!E20),Makross!D20,"")</f>
      </c>
      <c r="E27" s="224">
        <f>IF(ISNUMBER(Makross!E20),Makross!E20,"")</f>
      </c>
      <c r="F27" s="233">
        <f>IF(ISNUMBER(Makross!E20),Makross!F20,"")</f>
      </c>
      <c r="G27" s="238">
        <f>IF(ISNUMBER(Makross!E20),Makross!G20,"")</f>
      </c>
    </row>
    <row r="28" spans="1:7" ht="15">
      <c r="A28" s="29">
        <f>IF(ISNUMBER(E28),18,"")</f>
      </c>
      <c r="B28" s="23">
        <f>IF(ISNUMBER(Makross!E21),Makross!B21,"")</f>
      </c>
      <c r="C28" s="224">
        <f>IF(ISNUMBER(Makross!E21),Makross!C21,"")</f>
      </c>
      <c r="D28" s="224">
        <f>IF(ISNUMBER(Makross!E21),Makross!D21,"")</f>
      </c>
      <c r="E28" s="224">
        <f>IF(ISNUMBER(Makross!E21),Makross!E21,"")</f>
      </c>
      <c r="F28" s="233">
        <f>IF(ISNUMBER(Makross!E21),Makross!F21,"")</f>
      </c>
      <c r="G28" s="238">
        <f>IF(ISNUMBER(Makross!E21),Makross!G21,"")</f>
      </c>
    </row>
    <row r="29" spans="1:7" ht="15">
      <c r="A29" s="29">
        <f>IF(ISNUMBER(E29),19,"")</f>
      </c>
      <c r="B29" s="23">
        <f>IF(ISNUMBER(Makross!E22),Makross!B22,"")</f>
      </c>
      <c r="C29" s="224">
        <f>IF(ISNUMBER(Makross!E22),Makross!C22,"")</f>
      </c>
      <c r="D29" s="224">
        <f>IF(ISNUMBER(Makross!E22),Makross!D22,"")</f>
      </c>
      <c r="E29" s="224">
        <f>IF(ISNUMBER(Makross!E22),Makross!E22,"")</f>
      </c>
      <c r="F29" s="233">
        <f>IF(ISNUMBER(Makross!E22),Makross!F22,"")</f>
      </c>
      <c r="G29" s="238">
        <f>IF(ISNUMBER(Makross!E22),Makross!G22,"")</f>
      </c>
    </row>
    <row r="30" spans="1:7" ht="15">
      <c r="A30" s="29">
        <f>IF(ISNUMBER(E30),20,"")</f>
      </c>
      <c r="B30" s="23">
        <f>IF(ISNUMBER(Makross!E23),Makross!B23,"")</f>
      </c>
      <c r="C30" s="224">
        <f>IF(ISNUMBER(Makross!E23),Makross!C23,"")</f>
      </c>
      <c r="D30" s="224">
        <f>IF(ISNUMBER(Makross!E23),Makross!D23,"")</f>
      </c>
      <c r="E30" s="224">
        <f>IF(ISNUMBER(Makross!E23),Makross!E23,"")</f>
      </c>
      <c r="F30" s="233">
        <f>IF(ISNUMBER(Makross!E23),Makross!F23,"")</f>
      </c>
      <c r="G30" s="238">
        <f>IF(ISNUMBER(Makross!E23),Makross!G23,"")</f>
      </c>
    </row>
    <row r="31" spans="1:7" ht="15">
      <c r="A31" s="29">
        <f>IF(ISNUMBER(E31),21,"")</f>
      </c>
      <c r="B31" s="23">
        <f>IF(ISNUMBER(Makross!E24),Makross!B24,"")</f>
      </c>
      <c r="C31" s="224">
        <f>IF(ISNUMBER(Makross!E24),Makross!C24,"")</f>
      </c>
      <c r="D31" s="224">
        <f>IF(ISNUMBER(Makross!E24),Makross!D24,"")</f>
      </c>
      <c r="E31" s="224">
        <f>IF(ISNUMBER(Makross!E24),Makross!E24,"")</f>
      </c>
      <c r="F31" s="233">
        <f>IF(ISNUMBER(Makross!E24),Makross!F24,"")</f>
      </c>
      <c r="G31" s="238">
        <f>IF(ISNUMBER(Makross!E24),Makross!G24,"")</f>
      </c>
    </row>
    <row r="32" spans="1:7" ht="15">
      <c r="A32" s="29">
        <f>IF(ISNUMBER(E32),22,"")</f>
      </c>
      <c r="B32" s="23">
        <f>IF(ISNUMBER(Makross!E25),Makross!B25,"")</f>
      </c>
      <c r="C32" s="224">
        <f>IF(ISNUMBER(Makross!E25),Makross!C25,"")</f>
      </c>
      <c r="D32" s="224">
        <f>IF(ISNUMBER(Makross!E25),Makross!D25,"")</f>
      </c>
      <c r="E32" s="224">
        <f>IF(ISNUMBER(Makross!E25),Makross!E25,"")</f>
      </c>
      <c r="F32" s="233">
        <f>IF(ISNUMBER(Makross!E25),Makross!F25,"")</f>
      </c>
      <c r="G32" s="238">
        <f>IF(ISNUMBER(Makross!E25),Makross!G25,"")</f>
      </c>
    </row>
    <row r="33" spans="1:7" ht="15">
      <c r="A33" s="29">
        <f>IF(ISNUMBER(E33),23,"")</f>
      </c>
      <c r="B33" s="23">
        <f>IF(ISNUMBER(Makross!E26),Makross!B26,"")</f>
      </c>
      <c r="C33" s="224">
        <f>IF(ISNUMBER(Makross!E26),Makross!C26,"")</f>
      </c>
      <c r="D33" s="224">
        <f>IF(ISNUMBER(Makross!E26),Makross!D26,"")</f>
      </c>
      <c r="E33" s="224">
        <f>IF(ISNUMBER(Makross!E26),Makross!E26,"")</f>
      </c>
      <c r="F33" s="233">
        <f>IF(ISNUMBER(Makross!E26),Makross!F26,"")</f>
      </c>
      <c r="G33" s="238">
        <f>IF(ISNUMBER(Makross!E26),Makross!G26,"")</f>
      </c>
    </row>
    <row r="34" spans="1:7" ht="15">
      <c r="A34" s="29">
        <f>IF(ISNUMBER(E34),24,"")</f>
      </c>
      <c r="B34" s="23">
        <f>IF(ISNUMBER(Makross!E27),Makross!B27,"")</f>
      </c>
      <c r="C34" s="224">
        <f>IF(ISNUMBER(Makross!E27),Makross!C27,"")</f>
      </c>
      <c r="D34" s="224">
        <f>IF(ISNUMBER(Makross!E27),Makross!D27,"")</f>
      </c>
      <c r="E34" s="224">
        <f>IF(ISNUMBER(Makross!E27),Makross!E27,"")</f>
      </c>
      <c r="F34" s="233">
        <f>IF(ISNUMBER(Makross!E27),Makross!F27,"")</f>
      </c>
      <c r="G34" s="238">
        <f>IF(ISNUMBER(Makross!E27),Makross!G27,"")</f>
      </c>
    </row>
    <row r="35" spans="1:7" ht="15">
      <c r="A35" s="29">
        <f>IF(ISNUMBER(E35),25,"")</f>
      </c>
      <c r="B35" s="23">
        <f>IF(ISNUMBER(Makross!E28),Makross!B28,"")</f>
      </c>
      <c r="C35" s="224">
        <f>IF(ISNUMBER(Makross!E28),Makross!C28,"")</f>
      </c>
      <c r="D35" s="224">
        <f>IF(ISNUMBER(Makross!E28),Makross!D28,"")</f>
      </c>
      <c r="E35" s="224">
        <f>IF(ISNUMBER(Makross!E28),Makross!E28,"")</f>
      </c>
      <c r="F35" s="233">
        <f>IF(ISNUMBER(Makross!E28),Makross!F28,"")</f>
      </c>
      <c r="G35" s="238">
        <f>IF(ISNUMBER(Makross!E28),Makross!G28,"")</f>
      </c>
    </row>
    <row r="36" spans="1:7" ht="15">
      <c r="A36" s="29">
        <f>IF(ISNUMBER(E36),26,"")</f>
      </c>
      <c r="B36" s="23">
        <f>IF(ISNUMBER(Makross!E29),Makross!B29,"")</f>
      </c>
      <c r="C36" s="224">
        <f>IF(ISNUMBER(Makross!E29),Makross!C29,"")</f>
      </c>
      <c r="D36" s="224">
        <f>IF(ISNUMBER(Makross!E29),Makross!D29,"")</f>
      </c>
      <c r="E36" s="224">
        <f>IF(ISNUMBER(Makross!E29),Makross!E29,"")</f>
      </c>
      <c r="F36" s="233">
        <f>IF(ISNUMBER(Makross!E29),Makross!F29,"")</f>
      </c>
      <c r="G36" s="238">
        <f>IF(ISNUMBER(Makross!E29),Makross!G29,"")</f>
      </c>
    </row>
    <row r="37" spans="1:7" ht="15">
      <c r="A37" s="29">
        <f>IF(ISNUMBER(E37),27,"")</f>
      </c>
      <c r="B37" s="23">
        <f>IF(ISNUMBER(Makross!E30),Makross!B30,"")</f>
      </c>
      <c r="C37" s="224">
        <f>IF(ISNUMBER(Makross!E30),Makross!C30,"")</f>
      </c>
      <c r="D37" s="224">
        <f>IF(ISNUMBER(Makross!E30),Makross!D30,"")</f>
      </c>
      <c r="E37" s="224">
        <f>IF(ISNUMBER(Makross!E30),Makross!E30,"")</f>
      </c>
      <c r="F37" s="233">
        <f>IF(ISNUMBER(Makross!E30),Makross!F30,"")</f>
      </c>
      <c r="G37" s="238">
        <f>IF(ISNUMBER(Makross!E30),Makross!G30,"")</f>
      </c>
    </row>
    <row r="38" spans="1:7" ht="15">
      <c r="A38" s="29">
        <f>IF(ISNUMBER(E38),28,"")</f>
      </c>
      <c r="B38" s="23">
        <f>IF(ISNUMBER(Makross!E31),Makross!B31,"")</f>
      </c>
      <c r="C38" s="224">
        <f>IF(ISNUMBER(Makross!E31),Makross!C31,"")</f>
      </c>
      <c r="D38" s="224">
        <f>IF(ISNUMBER(Makross!E31),Makross!D31,"")</f>
      </c>
      <c r="E38" s="224">
        <f>IF(ISNUMBER(Makross!E31),Makross!E31,"")</f>
      </c>
      <c r="F38" s="233">
        <f>IF(ISNUMBER(Makross!E31),Makross!F31,"")</f>
      </c>
      <c r="G38" s="238">
        <f>IF(ISNUMBER(Makross!E31),Makross!G31,"")</f>
      </c>
    </row>
    <row r="39" spans="1:7" ht="15">
      <c r="A39" s="29">
        <f>IF(ISNUMBER(E39),29,"")</f>
      </c>
      <c r="B39" s="23">
        <f>IF(ISNUMBER(Makross!E32),Makross!B32,"")</f>
      </c>
      <c r="C39" s="224">
        <f>IF(ISNUMBER(Makross!E32),Makross!C32,"")</f>
      </c>
      <c r="D39" s="224">
        <f>IF(ISNUMBER(Makross!E32),Makross!D32,"")</f>
      </c>
      <c r="E39" s="224">
        <f>IF(ISNUMBER(Makross!E32),Makross!E32,"")</f>
      </c>
      <c r="F39" s="233">
        <f>IF(ISNUMBER(Makross!E32),Makross!F32,"")</f>
      </c>
      <c r="G39" s="238">
        <f>IF(ISNUMBER(Makross!E32),Makross!G32,"")</f>
      </c>
    </row>
    <row r="40" spans="1:7" ht="15">
      <c r="A40" s="29">
        <f>IF(ISNUMBER(E40),30,"")</f>
      </c>
      <c r="B40" s="23">
        <f>IF(ISNUMBER(Makross!E33),Makross!B33,"")</f>
      </c>
      <c r="C40" s="224">
        <f>IF(ISNUMBER(Makross!E33),Makross!C33,"")</f>
      </c>
      <c r="D40" s="224">
        <f>IF(ISNUMBER(Makross!E33),Makross!D33,"")</f>
      </c>
      <c r="E40" s="224">
        <f>IF(ISNUMBER(Makross!E33),Makross!E33,"")</f>
      </c>
      <c r="F40" s="233">
        <f>IF(ISNUMBER(Makross!E33),Makross!F33,"")</f>
      </c>
      <c r="G40" s="238">
        <f>IF(ISNUMBER(Makross!E33),Makross!G33,"")</f>
      </c>
    </row>
    <row r="41" spans="1:7" ht="15">
      <c r="A41" s="29">
        <f>IF(ISNUMBER(E41),31,"")</f>
      </c>
      <c r="B41" s="23">
        <f>IF(ISNUMBER(Makross!E34),Makross!B34,"")</f>
      </c>
      <c r="C41" s="224">
        <f>IF(ISNUMBER(Makross!E34),Makross!C34,"")</f>
      </c>
      <c r="D41" s="224">
        <f>IF(ISNUMBER(Makross!E34),Makross!D34,"")</f>
      </c>
      <c r="E41" s="224">
        <f>IF(ISNUMBER(Makross!E34),Makross!E34,"")</f>
      </c>
      <c r="F41" s="233">
        <f>IF(ISNUMBER(Makross!E34),Makross!F34,"")</f>
      </c>
      <c r="G41" s="238">
        <f>IF(ISNUMBER(Makross!E34),Makross!G34,"")</f>
      </c>
    </row>
    <row r="42" spans="1:7" ht="15">
      <c r="A42" s="29">
        <f>IF(ISNUMBER(E42),32,"")</f>
      </c>
      <c r="B42" s="23">
        <f>IF(ISNUMBER(Makross!E35),Makross!B35,"")</f>
      </c>
      <c r="C42" s="224">
        <f>IF(ISNUMBER(Makross!E35),Makross!C35,"")</f>
      </c>
      <c r="D42" s="224">
        <f>IF(ISNUMBER(Makross!E35),Makross!D35,"")</f>
      </c>
      <c r="E42" s="224">
        <f>IF(ISNUMBER(Makross!E35),Makross!E35,"")</f>
      </c>
      <c r="F42" s="233">
        <f>IF(ISNUMBER(Makross!E35),Makross!F35,"")</f>
      </c>
      <c r="G42" s="238">
        <f>IF(ISNUMBER(Makross!E35),Makross!G35,"")</f>
      </c>
    </row>
    <row r="43" spans="1:7" ht="15">
      <c r="A43" s="29">
        <f>IF(ISNUMBER(E43),33,"")</f>
      </c>
      <c r="B43" s="23">
        <f>IF(ISNUMBER(Makross!E36),Makross!B36,"")</f>
      </c>
      <c r="C43" s="224">
        <f>IF(ISNUMBER(Makross!E36),Makross!C36,"")</f>
      </c>
      <c r="D43" s="224">
        <f>IF(ISNUMBER(Makross!E36),Makross!D36,"")</f>
      </c>
      <c r="E43" s="224">
        <f>IF(ISNUMBER(Makross!E36),Makross!E36,"")</f>
      </c>
      <c r="F43" s="233">
        <f>IF(ISNUMBER(Makross!E36),Makross!F36,"")</f>
      </c>
      <c r="G43" s="238">
        <f>IF(ISNUMBER(Makross!E36),Makross!G36,"")</f>
      </c>
    </row>
    <row r="44" spans="1:7" ht="15">
      <c r="A44" s="29">
        <f>IF(ISNUMBER(E44),34,"")</f>
      </c>
      <c r="B44" s="23">
        <f>IF(ISNUMBER(Makross!E37),Makross!B37,"")</f>
      </c>
      <c r="C44" s="224">
        <f>IF(ISNUMBER(Makross!E37),Makross!C37,"")</f>
      </c>
      <c r="D44" s="224">
        <f>IF(ISNUMBER(Makross!E37),Makross!D37,"")</f>
      </c>
      <c r="E44" s="224">
        <f>IF(ISNUMBER(Makross!E37),Makross!E37,"")</f>
      </c>
      <c r="F44" s="233">
        <f>IF(ISNUMBER(Makross!E37),Makross!F37,"")</f>
      </c>
      <c r="G44" s="238">
        <f>IF(ISNUMBER(Makross!E37),Makross!G37,"")</f>
      </c>
    </row>
    <row r="45" spans="1:7" ht="15">
      <c r="A45" s="29">
        <f>IF(ISNUMBER(E45),35,"")</f>
      </c>
      <c r="B45" s="23">
        <f>IF(ISNUMBER(Makross!E38),Makross!B38,"")</f>
      </c>
      <c r="C45" s="224">
        <f>IF(ISNUMBER(Makross!E38),Makross!C38,"")</f>
      </c>
      <c r="D45" s="224">
        <f>IF(ISNUMBER(Makross!E38),Makross!D38,"")</f>
      </c>
      <c r="E45" s="224">
        <f>IF(ISNUMBER(Makross!E38),Makross!E38,"")</f>
      </c>
      <c r="F45" s="233">
        <f>IF(ISNUMBER(Makross!E38),Makross!F38,"")</f>
      </c>
      <c r="G45" s="238">
        <f>IF(ISNUMBER(Makross!E38),Makross!G38,"")</f>
      </c>
    </row>
    <row r="46" spans="1:7" ht="15">
      <c r="A46" s="29">
        <f>IF(ISNUMBER(E46),36,"")</f>
      </c>
      <c r="B46" s="23">
        <f>IF(ISNUMBER(Makross!E39),Makross!B39,"")</f>
      </c>
      <c r="C46" s="224">
        <f>IF(ISNUMBER(Makross!E39),Makross!C39,"")</f>
      </c>
      <c r="D46" s="224">
        <f>IF(ISNUMBER(Makross!E39),Makross!D39,"")</f>
      </c>
      <c r="E46" s="224">
        <f>IF(ISNUMBER(Makross!E39),Makross!E39,"")</f>
      </c>
      <c r="F46" s="233">
        <f>IF(ISNUMBER(Makross!E39),Makross!F39,"")</f>
      </c>
      <c r="G46" s="238">
        <f>IF(ISNUMBER(Makross!E39),Makross!G39,"")</f>
      </c>
    </row>
    <row r="47" spans="1:7" ht="15">
      <c r="A47" s="29">
        <f>IF(ISNUMBER(E47),37,"")</f>
      </c>
      <c r="B47" s="23">
        <f>IF(ISNUMBER(Makross!E40),Makross!B40,"")</f>
      </c>
      <c r="C47" s="224">
        <f>IF(ISNUMBER(Makross!E40),Makross!C40,"")</f>
      </c>
      <c r="D47" s="224">
        <f>IF(ISNUMBER(Makross!E40),Makross!D40,"")</f>
      </c>
      <c r="E47" s="224">
        <f>IF(ISNUMBER(Makross!E40),Makross!E40,"")</f>
      </c>
      <c r="F47" s="233">
        <f>IF(ISNUMBER(Makross!E40),Makross!F40,"")</f>
      </c>
      <c r="G47" s="238">
        <f>IF(ISNUMBER(Makross!E40),Makross!G40,"")</f>
      </c>
    </row>
    <row r="48" spans="1:7" ht="15">
      <c r="A48" s="29">
        <f>IF(ISNUMBER(E48),38,"")</f>
      </c>
      <c r="B48" s="23">
        <f>IF(ISNUMBER(Makross!E41),Makross!B41,"")</f>
      </c>
      <c r="C48" s="224">
        <f>IF(ISNUMBER(Makross!E41),Makross!C41,"")</f>
      </c>
      <c r="D48" s="224">
        <f>IF(ISNUMBER(Makross!E41),Makross!D41,"")</f>
      </c>
      <c r="E48" s="224">
        <f>IF(ISNUMBER(Makross!E41),Makross!E41,"")</f>
      </c>
      <c r="F48" s="233">
        <f>IF(ISNUMBER(Makross!E41),Makross!F41,"")</f>
      </c>
      <c r="G48" s="238">
        <f>IF(ISNUMBER(Makross!E41),Makross!G41,"")</f>
      </c>
    </row>
    <row r="49" spans="1:7" ht="15">
      <c r="A49" s="29">
        <f>IF(ISNUMBER(E49),39,"")</f>
      </c>
      <c r="B49" s="23">
        <f>IF(ISNUMBER(Makross!E42),Makross!B42,"")</f>
      </c>
      <c r="C49" s="224">
        <f>IF(ISNUMBER(Makross!E42),Makross!C42,"")</f>
      </c>
      <c r="D49" s="224">
        <f>IF(ISNUMBER(Makross!E42),Makross!D42,"")</f>
      </c>
      <c r="E49" s="224">
        <f>IF(ISNUMBER(Makross!E42),Makross!E42,"")</f>
      </c>
      <c r="F49" s="233">
        <f>IF(ISNUMBER(Makross!E42),Makross!F42,"")</f>
      </c>
      <c r="G49" s="238">
        <f>IF(ISNUMBER(Makross!E42),Makross!G42,"")</f>
      </c>
    </row>
    <row r="50" spans="1:7" ht="15.75" thickBot="1">
      <c r="A50" s="31">
        <f>IF(ISNUMBER(E50),0,"")</f>
      </c>
      <c r="B50" s="26">
        <f>IF(ISNUMBER(Makross!E43),Makross!B43,"")</f>
      </c>
      <c r="C50" s="10">
        <f>IF(ISNUMBER(Makross!E43),Makross!C43,"")</f>
      </c>
      <c r="D50" s="10">
        <f>IF(ISNUMBER(Makross!E43),Makross!D43,"")</f>
      </c>
      <c r="E50" s="10">
        <f>IF(ISNUMBER(Makross!E43),Makross!E43,"")</f>
      </c>
      <c r="F50" s="289">
        <f>IF(ISNUMBER(Makross!E43),Makross!F43,"")</f>
      </c>
      <c r="G50" s="290">
        <f>IF(ISNUMBER(Makross!E43),Makross!G43,"")</f>
      </c>
    </row>
    <row r="51" spans="1:7" ht="15">
      <c r="A51"/>
      <c r="C51" s="108"/>
      <c r="D51" s="108"/>
      <c r="E51" s="108"/>
      <c r="F51" s="154"/>
      <c r="G51" s="277"/>
    </row>
    <row r="52" spans="1:7" ht="15">
      <c r="A52" s="215"/>
      <c r="B52" s="388"/>
      <c r="C52" s="108"/>
      <c r="D52" s="108"/>
      <c r="E52" s="108"/>
      <c r="F52" s="154"/>
      <c r="G52" s="277"/>
    </row>
    <row r="53" spans="1:7" ht="15">
      <c r="A53" s="215"/>
      <c r="B53" s="388"/>
      <c r="C53" s="108"/>
      <c r="D53" s="108"/>
      <c r="E53" s="108"/>
      <c r="F53" s="154"/>
      <c r="G53" s="277"/>
    </row>
    <row r="54" spans="1:2" ht="15">
      <c r="A54" s="215"/>
      <c r="B54" s="277"/>
    </row>
    <row r="55" ht="15" hidden="1"/>
    <row r="56" ht="15" hidden="1"/>
  </sheetData>
  <sheetProtection password="CCE5" sheet="1" objects="1" scenarios="1" selectLockedCells="1"/>
  <mergeCells count="3">
    <mergeCell ref="B6:E6"/>
    <mergeCell ref="B7:E7"/>
    <mergeCell ref="B52:B53"/>
  </mergeCells>
  <printOptions/>
  <pageMargins left="0.7" right="0.7" top="0.75" bottom="0.75" header="0.3" footer="0.3"/>
  <pageSetup horizontalDpi="600" verticalDpi="600" orientation="landscape" paperSize="9" scale="83" r:id="rId2"/>
  <rowBreaks count="1" manualBreakCount="1">
    <brk id="33" max="255" man="1"/>
  </rowBreaks>
  <legacyDrawing r:id="rId1"/>
</worksheet>
</file>

<file path=xl/worksheets/sheet2.xml><?xml version="1.0" encoding="utf-8"?>
<worksheet xmlns="http://schemas.openxmlformats.org/spreadsheetml/2006/main" xmlns:r="http://schemas.openxmlformats.org/officeDocument/2006/relationships">
  <sheetPr codeName="Sheet17">
    <tabColor rgb="FFFF0000"/>
  </sheetPr>
  <dimension ref="A2:I19"/>
  <sheetViews>
    <sheetView showGridLines="0" showRowColHeaders="0" zoomScalePageLayoutView="0" workbookViewId="0" topLeftCell="A1">
      <selection activeCell="B7" sqref="B7"/>
    </sheetView>
  </sheetViews>
  <sheetFormatPr defaultColWidth="0" defaultRowHeight="15" zeroHeight="1"/>
  <cols>
    <col min="1" max="1" width="9.140625" style="0" customWidth="1"/>
    <col min="2" max="2" width="23.57421875" style="0" bestFit="1" customWidth="1"/>
    <col min="3" max="3" width="12.7109375" style="0" bestFit="1" customWidth="1"/>
    <col min="4" max="7" width="9.140625" style="0" customWidth="1"/>
    <col min="8" max="9" width="0" style="0" hidden="1" customWidth="1"/>
    <col min="10" max="16384" width="0" style="0" hidden="1" customWidth="1"/>
  </cols>
  <sheetData>
    <row r="1" ht="15"/>
    <row r="2" spans="1:9" s="177" customFormat="1" ht="16.5">
      <c r="A2" s="307" t="s">
        <v>444</v>
      </c>
      <c r="B2" s="307"/>
      <c r="C2" s="307"/>
      <c r="D2" s="307"/>
      <c r="E2" s="307"/>
      <c r="F2" s="307"/>
      <c r="G2" s="307"/>
      <c r="H2" s="178"/>
      <c r="I2" s="178"/>
    </row>
    <row r="3" spans="1:9" s="177" customFormat="1" ht="15.75">
      <c r="A3" s="178"/>
      <c r="B3" s="178"/>
      <c r="C3" s="178"/>
      <c r="D3" s="178"/>
      <c r="E3" s="178"/>
      <c r="F3" s="178"/>
      <c r="G3" s="178"/>
      <c r="H3" s="178"/>
      <c r="I3" s="178"/>
    </row>
    <row r="4" spans="1:9" s="177" customFormat="1" ht="16.5" thickBot="1">
      <c r="A4" s="178"/>
      <c r="B4" s="178"/>
      <c r="C4" s="178"/>
      <c r="D4" s="178"/>
      <c r="E4" s="308" t="s">
        <v>482</v>
      </c>
      <c r="F4" s="308"/>
      <c r="G4" s="308"/>
      <c r="H4" s="178"/>
      <c r="I4" s="178"/>
    </row>
    <row r="5" spans="1:7" s="208" customFormat="1" ht="30" customHeight="1" thickBot="1">
      <c r="A5" s="281" t="s">
        <v>0</v>
      </c>
      <c r="B5" s="281" t="s">
        <v>348</v>
      </c>
      <c r="C5" s="309" t="s">
        <v>3</v>
      </c>
      <c r="D5" s="310"/>
      <c r="E5" s="310"/>
      <c r="F5" s="310"/>
      <c r="G5" s="311"/>
    </row>
    <row r="6" spans="1:7" s="282" customFormat="1" ht="10.5" customHeight="1" thickBot="1">
      <c r="A6" s="81">
        <v>1</v>
      </c>
      <c r="B6" s="81">
        <v>2</v>
      </c>
      <c r="C6" s="312">
        <v>3</v>
      </c>
      <c r="D6" s="313"/>
      <c r="E6" s="313"/>
      <c r="F6" s="313"/>
      <c r="G6" s="314"/>
    </row>
    <row r="7" spans="1:7" s="280" customFormat="1" ht="18" customHeight="1">
      <c r="A7" s="287">
        <v>1</v>
      </c>
      <c r="B7" s="288"/>
      <c r="C7" s="315"/>
      <c r="D7" s="315"/>
      <c r="E7" s="315"/>
      <c r="F7" s="315"/>
      <c r="G7" s="315"/>
    </row>
    <row r="8" spans="1:7" s="280" customFormat="1" ht="18" customHeight="1">
      <c r="A8" s="283">
        <v>2</v>
      </c>
      <c r="B8" s="279"/>
      <c r="C8" s="306"/>
      <c r="D8" s="306"/>
      <c r="E8" s="306"/>
      <c r="F8" s="306"/>
      <c r="G8" s="306"/>
    </row>
    <row r="9" spans="1:7" s="280" customFormat="1" ht="18" customHeight="1">
      <c r="A9" s="283">
        <v>3</v>
      </c>
      <c r="B9" s="279"/>
      <c r="C9" s="306"/>
      <c r="D9" s="306"/>
      <c r="E9" s="306"/>
      <c r="F9" s="306"/>
      <c r="G9" s="306"/>
    </row>
    <row r="10" spans="1:7" s="280" customFormat="1" ht="18" customHeight="1">
      <c r="A10" s="283">
        <v>4</v>
      </c>
      <c r="B10" s="279"/>
      <c r="C10" s="306"/>
      <c r="D10" s="306"/>
      <c r="E10" s="306"/>
      <c r="F10" s="306"/>
      <c r="G10" s="306"/>
    </row>
    <row r="11" spans="1:7" s="280" customFormat="1" ht="18" customHeight="1">
      <c r="A11" s="283">
        <v>5</v>
      </c>
      <c r="B11" s="279"/>
      <c r="C11" s="306"/>
      <c r="D11" s="306"/>
      <c r="E11" s="306"/>
      <c r="F11" s="306"/>
      <c r="G11" s="306"/>
    </row>
    <row r="12" spans="1:7" s="280" customFormat="1" ht="18" customHeight="1">
      <c r="A12" s="283">
        <v>6</v>
      </c>
      <c r="B12" s="279"/>
      <c r="C12" s="306"/>
      <c r="D12" s="306"/>
      <c r="E12" s="306"/>
      <c r="F12" s="306"/>
      <c r="G12" s="306"/>
    </row>
    <row r="13" spans="1:7" s="280" customFormat="1" ht="18" customHeight="1">
      <c r="A13" s="283">
        <v>7</v>
      </c>
      <c r="B13" s="279"/>
      <c r="C13" s="306"/>
      <c r="D13" s="306"/>
      <c r="E13" s="306"/>
      <c r="F13" s="306"/>
      <c r="G13" s="306"/>
    </row>
    <row r="14" spans="1:7" s="280" customFormat="1" ht="18" customHeight="1">
      <c r="A14" s="283">
        <v>8</v>
      </c>
      <c r="B14" s="279"/>
      <c r="C14" s="306"/>
      <c r="D14" s="306"/>
      <c r="E14" s="306"/>
      <c r="F14" s="306"/>
      <c r="G14" s="306"/>
    </row>
    <row r="15" spans="1:7" s="280" customFormat="1" ht="18" customHeight="1">
      <c r="A15" s="283">
        <v>9</v>
      </c>
      <c r="B15" s="279"/>
      <c r="C15" s="306"/>
      <c r="D15" s="306"/>
      <c r="E15" s="306"/>
      <c r="F15" s="306"/>
      <c r="G15" s="306"/>
    </row>
    <row r="16" spans="1:7" s="280" customFormat="1" ht="18" customHeight="1">
      <c r="A16" s="283">
        <v>10</v>
      </c>
      <c r="B16" s="279"/>
      <c r="C16" s="306"/>
      <c r="D16" s="306"/>
      <c r="E16" s="306"/>
      <c r="F16" s="306"/>
      <c r="G16" s="306"/>
    </row>
    <row r="17" spans="1:7" s="280" customFormat="1" ht="18" customHeight="1">
      <c r="A17" s="283">
        <v>11</v>
      </c>
      <c r="B17" s="279"/>
      <c r="C17" s="306"/>
      <c r="D17" s="306"/>
      <c r="E17" s="306"/>
      <c r="F17" s="306"/>
      <c r="G17" s="306"/>
    </row>
    <row r="18" spans="1:2" s="306" customFormat="1" ht="18" customHeight="1">
      <c r="A18" s="283">
        <v>12</v>
      </c>
      <c r="B18" s="279"/>
    </row>
    <row r="19" spans="1:7" s="286" customFormat="1" ht="18" customHeight="1" thickBot="1">
      <c r="A19" s="284">
        <v>13</v>
      </c>
      <c r="B19" s="285"/>
      <c r="C19" s="316"/>
      <c r="D19" s="317"/>
      <c r="E19" s="317"/>
      <c r="F19" s="317"/>
      <c r="G19" s="318"/>
    </row>
    <row r="20" ht="15"/>
  </sheetData>
  <sheetProtection password="CCE5" sheet="1" objects="1" scenarios="1" selectLockedCells="1"/>
  <mergeCells count="17">
    <mergeCell ref="C15:G15"/>
    <mergeCell ref="C16:G16"/>
    <mergeCell ref="C17:G17"/>
    <mergeCell ref="C18:IV18"/>
    <mergeCell ref="C19:G19"/>
    <mergeCell ref="C14:G14"/>
    <mergeCell ref="A2:G2"/>
    <mergeCell ref="E4:G4"/>
    <mergeCell ref="C5:G5"/>
    <mergeCell ref="C6:G6"/>
    <mergeCell ref="C7:G7"/>
    <mergeCell ref="C8:G8"/>
    <mergeCell ref="C9:G9"/>
    <mergeCell ref="C10:G10"/>
    <mergeCell ref="C11:G11"/>
    <mergeCell ref="C12:G12"/>
    <mergeCell ref="C13:G13"/>
  </mergeCell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2">
    <tabColor theme="1"/>
  </sheetPr>
  <dimension ref="A1:M50"/>
  <sheetViews>
    <sheetView showGridLines="0" zoomScalePageLayoutView="0" workbookViewId="0" topLeftCell="A1">
      <pane ySplit="1" topLeftCell="A2" activePane="bottomLeft" state="frozen"/>
      <selection pane="topLeft" activeCell="A1" sqref="A1"/>
      <selection pane="bottomLeft" activeCell="D3" sqref="D3"/>
    </sheetView>
  </sheetViews>
  <sheetFormatPr defaultColWidth="0" defaultRowHeight="15" zeroHeight="1"/>
  <cols>
    <col min="1" max="1" width="9.00390625" style="0" bestFit="1" customWidth="1"/>
    <col min="2" max="2" width="35.57421875" style="0" bestFit="1" customWidth="1"/>
    <col min="3" max="6" width="14.28125" style="0" customWidth="1"/>
    <col min="7" max="7" width="40.7109375" style="0" customWidth="1"/>
    <col min="8" max="11" width="9.140625" style="0" hidden="1" customWidth="1"/>
    <col min="12" max="13" width="0" style="0" hidden="1" customWidth="1"/>
    <col min="14" max="16384" width="9.140625" style="0" hidden="1" customWidth="1"/>
  </cols>
  <sheetData>
    <row r="1" spans="1:13" ht="46.5" customHeight="1" thickBot="1">
      <c r="A1" s="44" t="s">
        <v>0</v>
      </c>
      <c r="B1" s="297" t="s">
        <v>1</v>
      </c>
      <c r="C1" s="45" t="s">
        <v>2</v>
      </c>
      <c r="D1" s="45" t="s">
        <v>500</v>
      </c>
      <c r="E1" s="47" t="s">
        <v>221</v>
      </c>
      <c r="F1" s="45" t="s">
        <v>501</v>
      </c>
      <c r="G1" s="47" t="s">
        <v>3</v>
      </c>
      <c r="H1" s="6"/>
      <c r="I1" s="6"/>
      <c r="J1" s="6"/>
      <c r="K1" s="6"/>
      <c r="L1" s="6"/>
      <c r="M1" s="6"/>
    </row>
    <row r="2" spans="1:13" ht="10.5" customHeight="1" thickBot="1">
      <c r="A2" s="27">
        <v>1</v>
      </c>
      <c r="B2" s="21">
        <v>2</v>
      </c>
      <c r="C2" s="17">
        <v>3</v>
      </c>
      <c r="D2" s="11">
        <v>4</v>
      </c>
      <c r="E2" s="146">
        <v>5</v>
      </c>
      <c r="F2" s="17">
        <v>6</v>
      </c>
      <c r="G2" s="146">
        <v>7</v>
      </c>
      <c r="H2" s="6"/>
      <c r="I2" s="6"/>
      <c r="J2" s="6"/>
      <c r="K2" s="6"/>
      <c r="L2" s="6"/>
      <c r="M2" s="6"/>
    </row>
    <row r="3" spans="1:13" ht="15">
      <c r="A3" s="28">
        <v>1</v>
      </c>
      <c r="B3" s="22" t="s">
        <v>12</v>
      </c>
      <c r="C3" s="212" t="s">
        <v>179</v>
      </c>
      <c r="D3" s="250">
        <v>68.85</v>
      </c>
      <c r="E3" s="13"/>
      <c r="F3" s="16">
        <f>IF(ISNUMBER(E3),D3*E3,"")</f>
      </c>
      <c r="G3" s="64"/>
      <c r="H3" s="6"/>
      <c r="I3" s="6"/>
      <c r="J3" s="6"/>
      <c r="K3" s="6"/>
      <c r="L3" s="6"/>
      <c r="M3" s="6"/>
    </row>
    <row r="4" spans="1:7" ht="15">
      <c r="A4" s="29">
        <v>2</v>
      </c>
      <c r="B4" s="23" t="s">
        <v>11</v>
      </c>
      <c r="C4" s="211" t="s">
        <v>179</v>
      </c>
      <c r="D4" s="250">
        <v>68.85</v>
      </c>
      <c r="E4" s="13"/>
      <c r="F4" s="18">
        <f aca="true" t="shared" si="0" ref="F4:F45">IF(ISNUMBER(E4),D4*E4,"")</f>
      </c>
      <c r="G4" s="65"/>
    </row>
    <row r="5" spans="1:7" ht="15">
      <c r="A5" s="29">
        <v>3</v>
      </c>
      <c r="B5" s="23" t="s">
        <v>10</v>
      </c>
      <c r="C5" s="211" t="s">
        <v>179</v>
      </c>
      <c r="D5" s="250">
        <v>68.85</v>
      </c>
      <c r="E5" s="13"/>
      <c r="F5" s="16">
        <f t="shared" si="0"/>
      </c>
      <c r="G5" s="49"/>
    </row>
    <row r="6" spans="1:7" ht="15">
      <c r="A6" s="29">
        <v>4</v>
      </c>
      <c r="B6" s="23" t="s">
        <v>9</v>
      </c>
      <c r="C6" s="211" t="s">
        <v>179</v>
      </c>
      <c r="D6" s="248">
        <v>59.65</v>
      </c>
      <c r="E6" s="13"/>
      <c r="F6" s="16">
        <f t="shared" si="0"/>
      </c>
      <c r="G6" s="49"/>
    </row>
    <row r="7" spans="1:7" ht="15">
      <c r="A7" s="29">
        <v>5</v>
      </c>
      <c r="B7" s="23" t="s">
        <v>8</v>
      </c>
      <c r="C7" s="211" t="s">
        <v>179</v>
      </c>
      <c r="D7" s="248">
        <v>59.65</v>
      </c>
      <c r="E7" s="13"/>
      <c r="F7" s="16">
        <f t="shared" si="0"/>
      </c>
      <c r="G7" s="49"/>
    </row>
    <row r="8" spans="1:7" ht="15">
      <c r="A8" s="29">
        <v>6</v>
      </c>
      <c r="B8" s="23" t="s">
        <v>7</v>
      </c>
      <c r="C8" s="211" t="s">
        <v>179</v>
      </c>
      <c r="D8" s="248">
        <v>59.65</v>
      </c>
      <c r="E8" s="13"/>
      <c r="F8" s="16">
        <f t="shared" si="0"/>
      </c>
      <c r="G8" s="66"/>
    </row>
    <row r="9" spans="1:7" ht="15">
      <c r="A9" s="29">
        <v>7</v>
      </c>
      <c r="B9" s="23" t="s">
        <v>6</v>
      </c>
      <c r="C9" s="211" t="s">
        <v>179</v>
      </c>
      <c r="D9" s="248">
        <v>53.95</v>
      </c>
      <c r="E9" s="13"/>
      <c r="F9" s="16">
        <f t="shared" si="0"/>
      </c>
      <c r="G9" s="67"/>
    </row>
    <row r="10" spans="1:7" ht="15">
      <c r="A10" s="29">
        <v>8</v>
      </c>
      <c r="B10" s="23" t="s">
        <v>5</v>
      </c>
      <c r="C10" s="211" t="s">
        <v>179</v>
      </c>
      <c r="D10" s="248">
        <v>53.95</v>
      </c>
      <c r="E10" s="13"/>
      <c r="F10" s="16">
        <f t="shared" si="0"/>
      </c>
      <c r="G10" s="49"/>
    </row>
    <row r="11" spans="1:7" ht="15">
      <c r="A11" s="29">
        <v>9</v>
      </c>
      <c r="B11" s="23" t="s">
        <v>4</v>
      </c>
      <c r="C11" s="211" t="s">
        <v>179</v>
      </c>
      <c r="D11" s="248">
        <v>68.76</v>
      </c>
      <c r="E11" s="13"/>
      <c r="F11" s="16">
        <f t="shared" si="0"/>
      </c>
      <c r="G11" s="62"/>
    </row>
    <row r="12" spans="1:7" ht="15">
      <c r="A12" s="29">
        <v>10</v>
      </c>
      <c r="B12" s="23" t="s">
        <v>13</v>
      </c>
      <c r="C12" s="211" t="s">
        <v>179</v>
      </c>
      <c r="D12" s="248">
        <v>68.76</v>
      </c>
      <c r="E12" s="13"/>
      <c r="F12" s="16">
        <f t="shared" si="0"/>
      </c>
      <c r="G12" s="62"/>
    </row>
    <row r="13" spans="1:7" ht="15">
      <c r="A13" s="29">
        <v>11</v>
      </c>
      <c r="B13" s="23" t="s">
        <v>14</v>
      </c>
      <c r="C13" s="211" t="s">
        <v>179</v>
      </c>
      <c r="D13" s="248">
        <v>68.76</v>
      </c>
      <c r="E13" s="13"/>
      <c r="F13" s="16">
        <f t="shared" si="0"/>
      </c>
      <c r="G13" s="66"/>
    </row>
    <row r="14" spans="1:7" ht="15">
      <c r="A14" s="29">
        <v>12</v>
      </c>
      <c r="B14" s="23" t="s">
        <v>15</v>
      </c>
      <c r="C14" s="211" t="s">
        <v>179</v>
      </c>
      <c r="D14" s="248">
        <v>68.76</v>
      </c>
      <c r="E14" s="13"/>
      <c r="F14" s="16">
        <f t="shared" si="0"/>
      </c>
      <c r="G14" s="49"/>
    </row>
    <row r="15" spans="1:7" ht="15">
      <c r="A15" s="29">
        <v>13</v>
      </c>
      <c r="B15" s="23" t="s">
        <v>16</v>
      </c>
      <c r="C15" s="211" t="s">
        <v>179</v>
      </c>
      <c r="D15" s="248">
        <v>68.76</v>
      </c>
      <c r="E15" s="13"/>
      <c r="F15" s="16">
        <f t="shared" si="0"/>
      </c>
      <c r="G15" s="62"/>
    </row>
    <row r="16" spans="1:7" ht="15">
      <c r="A16" s="29">
        <v>14</v>
      </c>
      <c r="B16" s="24" t="s">
        <v>17</v>
      </c>
      <c r="C16" s="211" t="s">
        <v>179</v>
      </c>
      <c r="D16" s="248">
        <v>69.82</v>
      </c>
      <c r="E16" s="13"/>
      <c r="F16" s="16">
        <f t="shared" si="0"/>
      </c>
      <c r="G16" s="66"/>
    </row>
    <row r="17" spans="1:7" ht="15">
      <c r="A17" s="29">
        <v>15</v>
      </c>
      <c r="B17" s="24" t="s">
        <v>18</v>
      </c>
      <c r="C17" s="211" t="s">
        <v>179</v>
      </c>
      <c r="D17" s="248">
        <v>69.82</v>
      </c>
      <c r="E17" s="13"/>
      <c r="F17" s="16">
        <f t="shared" si="0"/>
      </c>
      <c r="G17" s="67"/>
    </row>
    <row r="18" spans="1:7" ht="15">
      <c r="A18" s="29">
        <v>16</v>
      </c>
      <c r="B18" s="24" t="s">
        <v>19</v>
      </c>
      <c r="C18" s="211" t="s">
        <v>179</v>
      </c>
      <c r="D18" s="248">
        <v>69.82</v>
      </c>
      <c r="E18" s="13"/>
      <c r="F18" s="16">
        <f t="shared" si="0"/>
      </c>
      <c r="G18" s="49"/>
    </row>
    <row r="19" spans="1:7" ht="15">
      <c r="A19" s="29">
        <v>17</v>
      </c>
      <c r="B19" s="24" t="s">
        <v>20</v>
      </c>
      <c r="C19" s="211" t="s">
        <v>179</v>
      </c>
      <c r="D19" s="248">
        <v>71.86</v>
      </c>
      <c r="E19" s="13"/>
      <c r="F19" s="16">
        <f t="shared" si="0"/>
      </c>
      <c r="G19" s="67"/>
    </row>
    <row r="20" spans="1:7" ht="15">
      <c r="A20" s="29">
        <v>18</v>
      </c>
      <c r="B20" s="24" t="s">
        <v>21</v>
      </c>
      <c r="C20" s="211" t="s">
        <v>179</v>
      </c>
      <c r="D20" s="248">
        <v>71.86</v>
      </c>
      <c r="E20" s="13"/>
      <c r="F20" s="16">
        <f t="shared" si="0"/>
      </c>
      <c r="G20" s="67"/>
    </row>
    <row r="21" spans="1:7" ht="15">
      <c r="A21" s="29">
        <v>19</v>
      </c>
      <c r="B21" s="24" t="s">
        <v>22</v>
      </c>
      <c r="C21" s="211" t="s">
        <v>179</v>
      </c>
      <c r="D21" s="248">
        <v>71.86</v>
      </c>
      <c r="E21" s="13"/>
      <c r="F21" s="16">
        <f t="shared" si="0"/>
      </c>
      <c r="G21" s="67"/>
    </row>
    <row r="22" spans="1:7" ht="15">
      <c r="A22" s="29">
        <v>20</v>
      </c>
      <c r="B22" s="24" t="s">
        <v>23</v>
      </c>
      <c r="C22" s="211" t="s">
        <v>179</v>
      </c>
      <c r="D22" s="248">
        <v>60.09</v>
      </c>
      <c r="E22" s="13"/>
      <c r="F22" s="16">
        <f t="shared" si="0"/>
      </c>
      <c r="G22" s="49"/>
    </row>
    <row r="23" spans="1:7" ht="15">
      <c r="A23" s="29">
        <v>21</v>
      </c>
      <c r="B23" s="24" t="s">
        <v>24</v>
      </c>
      <c r="C23" s="211" t="s">
        <v>179</v>
      </c>
      <c r="D23" s="248">
        <v>60.09</v>
      </c>
      <c r="E23" s="13"/>
      <c r="F23" s="16">
        <f t="shared" si="0"/>
      </c>
      <c r="G23" s="62"/>
    </row>
    <row r="24" spans="1:7" ht="15">
      <c r="A24" s="29">
        <v>22</v>
      </c>
      <c r="B24" s="24" t="s">
        <v>25</v>
      </c>
      <c r="C24" s="211" t="s">
        <v>179</v>
      </c>
      <c r="D24" s="248">
        <v>60.38</v>
      </c>
      <c r="E24" s="13"/>
      <c r="F24" s="16">
        <f t="shared" si="0"/>
      </c>
      <c r="G24" s="62"/>
    </row>
    <row r="25" spans="1:7" ht="15">
      <c r="A25" s="29">
        <v>23</v>
      </c>
      <c r="B25" s="23" t="s">
        <v>26</v>
      </c>
      <c r="C25" s="211" t="s">
        <v>179</v>
      </c>
      <c r="D25" s="248">
        <v>60.38</v>
      </c>
      <c r="E25" s="13"/>
      <c r="F25" s="16">
        <f t="shared" si="0"/>
      </c>
      <c r="G25" s="67"/>
    </row>
    <row r="26" spans="1:7" ht="15">
      <c r="A26" s="29">
        <v>24</v>
      </c>
      <c r="B26" s="23" t="s">
        <v>28</v>
      </c>
      <c r="C26" s="211" t="s">
        <v>179</v>
      </c>
      <c r="D26" s="248">
        <v>58.1</v>
      </c>
      <c r="E26" s="13"/>
      <c r="F26" s="16">
        <f t="shared" si="0"/>
      </c>
      <c r="G26" s="49"/>
    </row>
    <row r="27" spans="1:7" ht="15">
      <c r="A27" s="29">
        <v>25</v>
      </c>
      <c r="B27" s="24" t="s">
        <v>27</v>
      </c>
      <c r="C27" s="211" t="s">
        <v>179</v>
      </c>
      <c r="D27" s="248">
        <v>58.1</v>
      </c>
      <c r="E27" s="13"/>
      <c r="F27" s="16">
        <f t="shared" si="0"/>
      </c>
      <c r="G27" s="67"/>
    </row>
    <row r="28" spans="1:7" ht="15">
      <c r="A28" s="29">
        <v>26</v>
      </c>
      <c r="B28" s="23" t="s">
        <v>29</v>
      </c>
      <c r="C28" s="211" t="s">
        <v>179</v>
      </c>
      <c r="D28" s="248">
        <v>64.8</v>
      </c>
      <c r="E28" s="13"/>
      <c r="F28" s="16">
        <f t="shared" si="0"/>
      </c>
      <c r="G28" s="67"/>
    </row>
    <row r="29" spans="1:7" ht="15">
      <c r="A29" s="29">
        <v>27</v>
      </c>
      <c r="B29" s="23" t="s">
        <v>30</v>
      </c>
      <c r="C29" s="211" t="s">
        <v>179</v>
      </c>
      <c r="D29" s="248">
        <v>64.8</v>
      </c>
      <c r="E29" s="13"/>
      <c r="F29" s="16">
        <f t="shared" si="0"/>
      </c>
      <c r="G29" s="67"/>
    </row>
    <row r="30" spans="1:7" ht="15">
      <c r="A30" s="29">
        <v>28</v>
      </c>
      <c r="B30" s="23" t="s">
        <v>31</v>
      </c>
      <c r="C30" s="211" t="s">
        <v>179</v>
      </c>
      <c r="D30" s="248">
        <v>64.8</v>
      </c>
      <c r="E30" s="13"/>
      <c r="F30" s="16">
        <f t="shared" si="0"/>
      </c>
      <c r="G30" s="49"/>
    </row>
    <row r="31" spans="1:7" ht="15">
      <c r="A31" s="29">
        <v>29</v>
      </c>
      <c r="B31" s="23" t="s">
        <v>32</v>
      </c>
      <c r="C31" s="211" t="s">
        <v>179</v>
      </c>
      <c r="D31" s="248">
        <v>50.06</v>
      </c>
      <c r="E31" s="13"/>
      <c r="F31" s="16">
        <f t="shared" si="0"/>
      </c>
      <c r="G31" s="67"/>
    </row>
    <row r="32" spans="1:7" ht="15">
      <c r="A32" s="29">
        <v>30</v>
      </c>
      <c r="B32" s="23" t="s">
        <v>33</v>
      </c>
      <c r="C32" s="211" t="s">
        <v>179</v>
      </c>
      <c r="D32" s="248">
        <v>50.06</v>
      </c>
      <c r="E32" s="13"/>
      <c r="F32" s="16">
        <f t="shared" si="0"/>
      </c>
      <c r="G32" s="49"/>
    </row>
    <row r="33" spans="1:7" ht="15">
      <c r="A33" s="29">
        <v>31</v>
      </c>
      <c r="B33" s="23" t="s">
        <v>34</v>
      </c>
      <c r="C33" s="211" t="s">
        <v>179</v>
      </c>
      <c r="D33" s="248">
        <v>50.07</v>
      </c>
      <c r="E33" s="13"/>
      <c r="F33" s="16">
        <f t="shared" si="0"/>
      </c>
      <c r="G33" s="62"/>
    </row>
    <row r="34" spans="1:7" ht="15">
      <c r="A34" s="29">
        <v>32</v>
      </c>
      <c r="B34" s="23" t="s">
        <v>37</v>
      </c>
      <c r="C34" s="211" t="s">
        <v>179</v>
      </c>
      <c r="D34" s="248">
        <v>46.74</v>
      </c>
      <c r="E34" s="13"/>
      <c r="F34" s="16">
        <f t="shared" si="0"/>
      </c>
      <c r="G34" s="49"/>
    </row>
    <row r="35" spans="1:7" ht="15">
      <c r="A35" s="30">
        <v>33</v>
      </c>
      <c r="B35" s="25" t="s">
        <v>35</v>
      </c>
      <c r="C35" s="9" t="s">
        <v>179</v>
      </c>
      <c r="D35" s="251">
        <v>46.74</v>
      </c>
      <c r="E35" s="13"/>
      <c r="F35" s="108">
        <f t="shared" si="0"/>
      </c>
      <c r="G35" s="49"/>
    </row>
    <row r="36" spans="1:7" ht="15">
      <c r="A36" s="29">
        <v>34</v>
      </c>
      <c r="B36" s="23" t="s">
        <v>36</v>
      </c>
      <c r="C36" s="211" t="s">
        <v>179</v>
      </c>
      <c r="D36" s="248">
        <v>56.63</v>
      </c>
      <c r="E36" s="13"/>
      <c r="F36" s="213">
        <f t="shared" si="0"/>
      </c>
      <c r="G36" s="49"/>
    </row>
    <row r="37" spans="1:7" ht="15">
      <c r="A37" s="29">
        <v>35</v>
      </c>
      <c r="B37" s="23" t="s">
        <v>213</v>
      </c>
      <c r="C37" s="211" t="s">
        <v>179</v>
      </c>
      <c r="D37" s="248">
        <v>41.59</v>
      </c>
      <c r="E37" s="13"/>
      <c r="F37" s="213">
        <f t="shared" si="0"/>
      </c>
      <c r="G37" s="49"/>
    </row>
    <row r="38" spans="1:7" ht="15">
      <c r="A38" s="30">
        <v>36</v>
      </c>
      <c r="B38" s="23" t="s">
        <v>212</v>
      </c>
      <c r="C38" s="211" t="s">
        <v>179</v>
      </c>
      <c r="D38" s="248">
        <v>41.59</v>
      </c>
      <c r="E38" s="13"/>
      <c r="F38" s="213">
        <f t="shared" si="0"/>
      </c>
      <c r="G38" s="49"/>
    </row>
    <row r="39" spans="1:7" ht="15">
      <c r="A39" s="29">
        <v>37</v>
      </c>
      <c r="B39" s="23" t="s">
        <v>214</v>
      </c>
      <c r="C39" s="211" t="s">
        <v>179</v>
      </c>
      <c r="D39" s="248">
        <v>63.59</v>
      </c>
      <c r="E39" s="13"/>
      <c r="F39" s="213">
        <f t="shared" si="0"/>
      </c>
      <c r="G39" s="49"/>
    </row>
    <row r="40" spans="1:7" ht="15">
      <c r="A40" s="29">
        <v>38</v>
      </c>
      <c r="B40" s="23" t="s">
        <v>215</v>
      </c>
      <c r="C40" s="211" t="s">
        <v>179</v>
      </c>
      <c r="D40" s="248">
        <v>74.16</v>
      </c>
      <c r="E40" s="13"/>
      <c r="F40" s="213">
        <f t="shared" si="0"/>
      </c>
      <c r="G40" s="49"/>
    </row>
    <row r="41" spans="1:7" ht="15">
      <c r="A41" s="30">
        <v>39</v>
      </c>
      <c r="B41" s="23" t="s">
        <v>216</v>
      </c>
      <c r="C41" s="211" t="s">
        <v>179</v>
      </c>
      <c r="D41" s="248">
        <v>130.24</v>
      </c>
      <c r="E41" s="13"/>
      <c r="F41" s="213">
        <f t="shared" si="0"/>
      </c>
      <c r="G41" s="49"/>
    </row>
    <row r="42" spans="1:7" ht="15">
      <c r="A42" s="29">
        <v>40</v>
      </c>
      <c r="B42" s="23" t="s">
        <v>217</v>
      </c>
      <c r="C42" s="211" t="s">
        <v>179</v>
      </c>
      <c r="D42" s="248">
        <v>90.06</v>
      </c>
      <c r="E42" s="13"/>
      <c r="F42" s="213">
        <f t="shared" si="0"/>
      </c>
      <c r="G42" s="49"/>
    </row>
    <row r="43" spans="1:7" ht="15">
      <c r="A43" s="29">
        <v>41</v>
      </c>
      <c r="B43" s="23" t="s">
        <v>218</v>
      </c>
      <c r="C43" s="211" t="s">
        <v>179</v>
      </c>
      <c r="D43" s="248">
        <v>81.36</v>
      </c>
      <c r="E43" s="13"/>
      <c r="F43" s="213">
        <f t="shared" si="0"/>
      </c>
      <c r="G43" s="49"/>
    </row>
    <row r="44" spans="1:7" ht="15">
      <c r="A44" s="30">
        <v>42</v>
      </c>
      <c r="B44" s="23" t="s">
        <v>219</v>
      </c>
      <c r="C44" s="211" t="s">
        <v>179</v>
      </c>
      <c r="D44" s="248">
        <v>70.28</v>
      </c>
      <c r="E44" s="13"/>
      <c r="F44" s="213">
        <f t="shared" si="0"/>
      </c>
      <c r="G44" s="49"/>
    </row>
    <row r="45" spans="1:7" ht="15.75" thickBot="1">
      <c r="A45" s="31">
        <v>43</v>
      </c>
      <c r="B45" s="26" t="s">
        <v>220</v>
      </c>
      <c r="C45" s="10" t="s">
        <v>179</v>
      </c>
      <c r="D45" s="249">
        <v>71.73</v>
      </c>
      <c r="E45" s="132"/>
      <c r="F45" s="20">
        <f t="shared" si="0"/>
      </c>
      <c r="G45" s="63"/>
    </row>
    <row r="46" spans="1:7" ht="15">
      <c r="A46" s="2"/>
      <c r="B46" s="319"/>
      <c r="C46" s="319"/>
      <c r="D46" s="319"/>
      <c r="E46" s="319"/>
      <c r="F46" s="319"/>
      <c r="G46" s="319"/>
    </row>
    <row r="47" spans="1:7" ht="30" customHeight="1">
      <c r="A47" s="2"/>
      <c r="B47" s="33" t="s">
        <v>209</v>
      </c>
      <c r="C47" s="320" t="s">
        <v>210</v>
      </c>
      <c r="D47" s="320"/>
      <c r="E47" s="320"/>
      <c r="F47" s="320"/>
      <c r="G47" s="320"/>
    </row>
    <row r="48" spans="1:7" ht="30" customHeight="1">
      <c r="A48" s="2"/>
      <c r="B48" s="273"/>
      <c r="C48" s="320" t="s">
        <v>490</v>
      </c>
      <c r="D48" s="320"/>
      <c r="E48" s="320"/>
      <c r="F48" s="320"/>
      <c r="G48" s="320"/>
    </row>
    <row r="49" spans="1:7" ht="15" customHeight="1">
      <c r="A49" s="2"/>
      <c r="B49" s="2"/>
      <c r="C49" s="321" t="s">
        <v>499</v>
      </c>
      <c r="D49" s="321"/>
      <c r="E49" s="321"/>
      <c r="F49" s="321"/>
      <c r="G49" s="321"/>
    </row>
    <row r="50" ht="15" hidden="1">
      <c r="C50" s="1"/>
    </row>
    <row r="51" ht="15" hidden="1"/>
    <row r="52" ht="15" hidden="1"/>
    <row r="53" ht="15" hidden="1"/>
    <row r="54" ht="15" hidden="1"/>
    <row r="55" ht="15" hidden="1"/>
    <row r="56" ht="15" hidden="1"/>
  </sheetData>
  <sheetProtection password="CCE5" sheet="1" objects="1" scenarios="1" selectLockedCells="1"/>
  <mergeCells count="4">
    <mergeCell ref="B46:G46"/>
    <mergeCell ref="C48:G48"/>
    <mergeCell ref="C49:G49"/>
    <mergeCell ref="C47:G47"/>
  </mergeCells>
  <printOptions/>
  <pageMargins left="0.7" right="0.7" top="0.75" bottom="0.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3">
    <tabColor theme="1"/>
  </sheetPr>
  <dimension ref="A1:G46"/>
  <sheetViews>
    <sheetView showGridLines="0" zoomScalePageLayoutView="0" workbookViewId="0" topLeftCell="A1">
      <pane ySplit="1" topLeftCell="A2" activePane="bottomLeft" state="frozen"/>
      <selection pane="topLeft" activeCell="A1" sqref="A1"/>
      <selection pane="bottomLeft" activeCell="D3" sqref="D3"/>
    </sheetView>
  </sheetViews>
  <sheetFormatPr defaultColWidth="0" defaultRowHeight="15" zeroHeight="1"/>
  <cols>
    <col min="1" max="1" width="10.28125" style="37" bestFit="1" customWidth="1"/>
    <col min="2" max="2" width="42.140625" style="37" bestFit="1" customWidth="1"/>
    <col min="3" max="3" width="14.28125" style="38" customWidth="1"/>
    <col min="4" max="6" width="14.28125" style="37" customWidth="1"/>
    <col min="7" max="7" width="40.7109375" style="37" customWidth="1"/>
    <col min="8" max="16384" width="9.140625" style="35" hidden="1" customWidth="1"/>
  </cols>
  <sheetData>
    <row r="1" spans="1:7" ht="46.5" thickBot="1">
      <c r="A1" s="44" t="s">
        <v>0</v>
      </c>
      <c r="B1" s="44" t="s">
        <v>1</v>
      </c>
      <c r="C1" s="44" t="s">
        <v>2</v>
      </c>
      <c r="D1" s="45" t="s">
        <v>500</v>
      </c>
      <c r="E1" s="47" t="s">
        <v>221</v>
      </c>
      <c r="F1" s="45" t="s">
        <v>501</v>
      </c>
      <c r="G1" s="47" t="s">
        <v>3</v>
      </c>
    </row>
    <row r="2" spans="1:7" ht="10.5" customHeight="1" thickBot="1">
      <c r="A2" s="210">
        <v>1</v>
      </c>
      <c r="B2" s="81">
        <v>2</v>
      </c>
      <c r="C2" s="81">
        <v>3</v>
      </c>
      <c r="D2" s="51">
        <v>4</v>
      </c>
      <c r="E2" s="146">
        <v>5</v>
      </c>
      <c r="F2" s="51">
        <v>6</v>
      </c>
      <c r="G2" s="146">
        <v>7</v>
      </c>
    </row>
    <row r="3" spans="1:7" ht="15">
      <c r="A3" s="28">
        <v>1</v>
      </c>
      <c r="B3" s="36" t="s">
        <v>38</v>
      </c>
      <c r="C3" s="212" t="s">
        <v>179</v>
      </c>
      <c r="D3" s="252">
        <v>227.95</v>
      </c>
      <c r="E3" s="13"/>
      <c r="F3" s="16">
        <f>IF(ISNUMBER(E3),E3*D3,"")</f>
      </c>
      <c r="G3" s="62"/>
    </row>
    <row r="4" spans="1:7" ht="15">
      <c r="A4" s="29">
        <v>2</v>
      </c>
      <c r="B4" s="24" t="s">
        <v>39</v>
      </c>
      <c r="C4" s="212" t="s">
        <v>179</v>
      </c>
      <c r="D4" s="252">
        <v>223.05</v>
      </c>
      <c r="E4" s="13"/>
      <c r="F4" s="16">
        <f aca="true" t="shared" si="0" ref="F4:F37">IF(ISNUMBER(E4),E4*D4,"")</f>
      </c>
      <c r="G4" s="49"/>
    </row>
    <row r="5" spans="1:7" ht="15">
      <c r="A5" s="29">
        <v>4</v>
      </c>
      <c r="B5" s="24" t="s">
        <v>40</v>
      </c>
      <c r="C5" s="212" t="s">
        <v>179</v>
      </c>
      <c r="D5" s="252">
        <v>219.58</v>
      </c>
      <c r="E5" s="13"/>
      <c r="F5" s="16">
        <f t="shared" si="0"/>
      </c>
      <c r="G5" s="49"/>
    </row>
    <row r="6" spans="1:7" ht="15">
      <c r="A6" s="29">
        <v>5</v>
      </c>
      <c r="B6" s="24" t="s">
        <v>41</v>
      </c>
      <c r="C6" s="212" t="s">
        <v>179</v>
      </c>
      <c r="D6" s="253">
        <v>82.26</v>
      </c>
      <c r="E6" s="13"/>
      <c r="F6" s="16">
        <f t="shared" si="0"/>
      </c>
      <c r="G6" s="49"/>
    </row>
    <row r="7" spans="1:7" ht="15">
      <c r="A7" s="29">
        <v>6</v>
      </c>
      <c r="B7" s="24" t="s">
        <v>42</v>
      </c>
      <c r="C7" s="212" t="s">
        <v>179</v>
      </c>
      <c r="D7" s="253">
        <v>82.26</v>
      </c>
      <c r="E7" s="13"/>
      <c r="F7" s="16">
        <f t="shared" si="0"/>
      </c>
      <c r="G7" s="49"/>
    </row>
    <row r="8" spans="1:7" ht="15">
      <c r="A8" s="29">
        <v>7</v>
      </c>
      <c r="B8" s="24" t="s">
        <v>43</v>
      </c>
      <c r="C8" s="212" t="s">
        <v>179</v>
      </c>
      <c r="D8" s="253">
        <v>82.26</v>
      </c>
      <c r="E8" s="13"/>
      <c r="F8" s="16">
        <f t="shared" si="0"/>
      </c>
      <c r="G8" s="49"/>
    </row>
    <row r="9" spans="1:7" ht="15">
      <c r="A9" s="29">
        <v>8</v>
      </c>
      <c r="B9" s="24" t="s">
        <v>44</v>
      </c>
      <c r="C9" s="212" t="s">
        <v>179</v>
      </c>
      <c r="D9" s="253">
        <v>82.26</v>
      </c>
      <c r="E9" s="13"/>
      <c r="F9" s="16">
        <f t="shared" si="0"/>
      </c>
      <c r="G9" s="49"/>
    </row>
    <row r="10" spans="1:7" ht="15">
      <c r="A10" s="29">
        <v>9</v>
      </c>
      <c r="B10" s="24" t="s">
        <v>45</v>
      </c>
      <c r="C10" s="212" t="s">
        <v>179</v>
      </c>
      <c r="D10" s="253">
        <v>82.26</v>
      </c>
      <c r="E10" s="13"/>
      <c r="F10" s="16">
        <f t="shared" si="0"/>
      </c>
      <c r="G10" s="49"/>
    </row>
    <row r="11" spans="1:7" ht="15">
      <c r="A11" s="29">
        <v>10</v>
      </c>
      <c r="B11" s="24" t="s">
        <v>46</v>
      </c>
      <c r="C11" s="212" t="s">
        <v>179</v>
      </c>
      <c r="D11" s="253">
        <v>75.82</v>
      </c>
      <c r="E11" s="13"/>
      <c r="F11" s="16">
        <f t="shared" si="0"/>
      </c>
      <c r="G11" s="49"/>
    </row>
    <row r="12" spans="1:7" ht="15">
      <c r="A12" s="29">
        <v>11</v>
      </c>
      <c r="B12" s="24" t="s">
        <v>47</v>
      </c>
      <c r="C12" s="212" t="s">
        <v>179</v>
      </c>
      <c r="D12" s="253">
        <v>75.82</v>
      </c>
      <c r="E12" s="13"/>
      <c r="F12" s="16">
        <f t="shared" si="0"/>
      </c>
      <c r="G12" s="49"/>
    </row>
    <row r="13" spans="1:7" ht="15">
      <c r="A13" s="29">
        <v>12</v>
      </c>
      <c r="B13" s="24" t="s">
        <v>48</v>
      </c>
      <c r="C13" s="212" t="s">
        <v>179</v>
      </c>
      <c r="D13" s="253">
        <v>75.82</v>
      </c>
      <c r="E13" s="13"/>
      <c r="F13" s="16">
        <f t="shared" si="0"/>
      </c>
      <c r="G13" s="49"/>
    </row>
    <row r="14" spans="1:7" ht="15">
      <c r="A14" s="29">
        <v>13</v>
      </c>
      <c r="B14" s="24" t="s">
        <v>49</v>
      </c>
      <c r="C14" s="212" t="s">
        <v>179</v>
      </c>
      <c r="D14" s="253">
        <v>75.82</v>
      </c>
      <c r="E14" s="13"/>
      <c r="F14" s="16">
        <f t="shared" si="0"/>
      </c>
      <c r="G14" s="49"/>
    </row>
    <row r="15" spans="1:7" ht="15">
      <c r="A15" s="29">
        <v>14</v>
      </c>
      <c r="B15" s="24" t="s">
        <v>50</v>
      </c>
      <c r="C15" s="212" t="s">
        <v>179</v>
      </c>
      <c r="D15" s="253">
        <v>75.82</v>
      </c>
      <c r="E15" s="13"/>
      <c r="F15" s="16">
        <f t="shared" si="0"/>
      </c>
      <c r="G15" s="49"/>
    </row>
    <row r="16" spans="1:7" ht="15">
      <c r="A16" s="29">
        <v>15</v>
      </c>
      <c r="B16" s="24" t="s">
        <v>51</v>
      </c>
      <c r="C16" s="212" t="s">
        <v>179</v>
      </c>
      <c r="D16" s="253">
        <v>75.82</v>
      </c>
      <c r="E16" s="13"/>
      <c r="F16" s="16">
        <f t="shared" si="0"/>
      </c>
      <c r="G16" s="49"/>
    </row>
    <row r="17" spans="1:7" ht="15">
      <c r="A17" s="29">
        <v>16</v>
      </c>
      <c r="B17" s="24" t="s">
        <v>52</v>
      </c>
      <c r="C17" s="212" t="s">
        <v>179</v>
      </c>
      <c r="D17" s="253">
        <v>72.34</v>
      </c>
      <c r="E17" s="13"/>
      <c r="F17" s="16">
        <f t="shared" si="0"/>
      </c>
      <c r="G17" s="49"/>
    </row>
    <row r="18" spans="1:7" ht="15">
      <c r="A18" s="29">
        <v>17</v>
      </c>
      <c r="B18" s="24" t="s">
        <v>53</v>
      </c>
      <c r="C18" s="212" t="s">
        <v>179</v>
      </c>
      <c r="D18" s="253">
        <v>72.34</v>
      </c>
      <c r="E18" s="13"/>
      <c r="F18" s="16">
        <f t="shared" si="0"/>
      </c>
      <c r="G18" s="49"/>
    </row>
    <row r="19" spans="1:7" ht="15">
      <c r="A19" s="29">
        <v>18</v>
      </c>
      <c r="B19" s="24" t="s">
        <v>54</v>
      </c>
      <c r="C19" s="212" t="s">
        <v>179</v>
      </c>
      <c r="D19" s="253">
        <v>72.34</v>
      </c>
      <c r="E19" s="13"/>
      <c r="F19" s="16">
        <f t="shared" si="0"/>
      </c>
      <c r="G19" s="49"/>
    </row>
    <row r="20" spans="1:7" ht="15">
      <c r="A20" s="29">
        <v>19</v>
      </c>
      <c r="B20" s="24" t="s">
        <v>56</v>
      </c>
      <c r="C20" s="212" t="s">
        <v>179</v>
      </c>
      <c r="D20" s="253">
        <v>75.78</v>
      </c>
      <c r="E20" s="13"/>
      <c r="F20" s="16">
        <f t="shared" si="0"/>
      </c>
      <c r="G20" s="49"/>
    </row>
    <row r="21" spans="1:7" ht="15">
      <c r="A21" s="29">
        <v>20</v>
      </c>
      <c r="B21" s="24" t="s">
        <v>57</v>
      </c>
      <c r="C21" s="212" t="s">
        <v>179</v>
      </c>
      <c r="D21" s="253">
        <v>75.78</v>
      </c>
      <c r="E21" s="13"/>
      <c r="F21" s="16">
        <f t="shared" si="0"/>
      </c>
      <c r="G21" s="49"/>
    </row>
    <row r="22" spans="1:7" ht="15">
      <c r="A22" s="29">
        <v>21</v>
      </c>
      <c r="B22" s="24" t="s">
        <v>59</v>
      </c>
      <c r="C22" s="212" t="s">
        <v>179</v>
      </c>
      <c r="D22" s="253">
        <v>75.78</v>
      </c>
      <c r="E22" s="13"/>
      <c r="F22" s="16">
        <f t="shared" si="0"/>
      </c>
      <c r="G22" s="49"/>
    </row>
    <row r="23" spans="1:7" ht="15">
      <c r="A23" s="29">
        <v>22</v>
      </c>
      <c r="B23" s="24" t="s">
        <v>58</v>
      </c>
      <c r="C23" s="212" t="s">
        <v>179</v>
      </c>
      <c r="D23" s="253">
        <v>75.78</v>
      </c>
      <c r="E23" s="13"/>
      <c r="F23" s="16">
        <f t="shared" si="0"/>
      </c>
      <c r="G23" s="49"/>
    </row>
    <row r="24" spans="1:7" ht="15">
      <c r="A24" s="29">
        <v>23</v>
      </c>
      <c r="B24" s="24" t="s">
        <v>55</v>
      </c>
      <c r="C24" s="212" t="s">
        <v>179</v>
      </c>
      <c r="D24" s="253">
        <v>75.78</v>
      </c>
      <c r="E24" s="13"/>
      <c r="F24" s="16">
        <f t="shared" si="0"/>
      </c>
      <c r="G24" s="49"/>
    </row>
    <row r="25" spans="1:7" ht="15">
      <c r="A25" s="29">
        <v>24</v>
      </c>
      <c r="B25" s="24" t="s">
        <v>60</v>
      </c>
      <c r="C25" s="212" t="s">
        <v>179</v>
      </c>
      <c r="D25" s="253">
        <v>77.99</v>
      </c>
      <c r="E25" s="13"/>
      <c r="F25" s="16">
        <f t="shared" si="0"/>
      </c>
      <c r="G25" s="49"/>
    </row>
    <row r="26" spans="1:7" ht="15">
      <c r="A26" s="29">
        <v>25</v>
      </c>
      <c r="B26" s="24" t="s">
        <v>61</v>
      </c>
      <c r="C26" s="212" t="s">
        <v>179</v>
      </c>
      <c r="D26" s="253">
        <v>77.99</v>
      </c>
      <c r="E26" s="13"/>
      <c r="F26" s="16">
        <f t="shared" si="0"/>
      </c>
      <c r="G26" s="49"/>
    </row>
    <row r="27" spans="1:7" ht="15">
      <c r="A27" s="29">
        <v>26</v>
      </c>
      <c r="B27" s="24" t="s">
        <v>62</v>
      </c>
      <c r="C27" s="212" t="s">
        <v>179</v>
      </c>
      <c r="D27" s="253">
        <v>77.99</v>
      </c>
      <c r="E27" s="13"/>
      <c r="F27" s="16">
        <f t="shared" si="0"/>
      </c>
      <c r="G27" s="49"/>
    </row>
    <row r="28" spans="1:7" ht="15">
      <c r="A28" s="29">
        <v>27</v>
      </c>
      <c r="B28" s="24" t="s">
        <v>63</v>
      </c>
      <c r="C28" s="212" t="s">
        <v>179</v>
      </c>
      <c r="D28" s="253">
        <v>74.15</v>
      </c>
      <c r="E28" s="13"/>
      <c r="F28" s="16">
        <f t="shared" si="0"/>
      </c>
      <c r="G28" s="49"/>
    </row>
    <row r="29" spans="1:7" ht="15">
      <c r="A29" s="29">
        <v>28</v>
      </c>
      <c r="B29" s="24" t="s">
        <v>64</v>
      </c>
      <c r="C29" s="212" t="s">
        <v>179</v>
      </c>
      <c r="D29" s="253">
        <v>74.15</v>
      </c>
      <c r="E29" s="13"/>
      <c r="F29" s="16">
        <f t="shared" si="0"/>
      </c>
      <c r="G29" s="49"/>
    </row>
    <row r="30" spans="1:7" ht="15">
      <c r="A30" s="29">
        <v>29</v>
      </c>
      <c r="B30" s="24" t="s">
        <v>65</v>
      </c>
      <c r="C30" s="212" t="s">
        <v>179</v>
      </c>
      <c r="D30" s="253">
        <v>74.15</v>
      </c>
      <c r="E30" s="13"/>
      <c r="F30" s="16">
        <f t="shared" si="0"/>
      </c>
      <c r="G30" s="49"/>
    </row>
    <row r="31" spans="1:7" ht="15">
      <c r="A31" s="29">
        <v>30</v>
      </c>
      <c r="B31" s="24" t="s">
        <v>66</v>
      </c>
      <c r="C31" s="212" t="s">
        <v>179</v>
      </c>
      <c r="D31" s="253">
        <v>74.15</v>
      </c>
      <c r="E31" s="13"/>
      <c r="F31" s="16">
        <f t="shared" si="0"/>
      </c>
      <c r="G31" s="49"/>
    </row>
    <row r="32" spans="1:7" ht="15">
      <c r="A32" s="29">
        <v>31</v>
      </c>
      <c r="B32" s="24" t="s">
        <v>67</v>
      </c>
      <c r="C32" s="212" t="s">
        <v>179</v>
      </c>
      <c r="D32" s="253">
        <v>74.15</v>
      </c>
      <c r="E32" s="13"/>
      <c r="F32" s="16">
        <f t="shared" si="0"/>
      </c>
      <c r="G32" s="49"/>
    </row>
    <row r="33" spans="1:7" ht="15">
      <c r="A33" s="29">
        <v>32</v>
      </c>
      <c r="B33" s="24" t="s">
        <v>68</v>
      </c>
      <c r="C33" s="212" t="s">
        <v>179</v>
      </c>
      <c r="D33" s="253">
        <v>76.59</v>
      </c>
      <c r="E33" s="13"/>
      <c r="F33" s="16">
        <f t="shared" si="0"/>
      </c>
      <c r="G33" s="49"/>
    </row>
    <row r="34" spans="1:7" ht="15">
      <c r="A34" s="29">
        <v>33</v>
      </c>
      <c r="B34" s="24" t="s">
        <v>69</v>
      </c>
      <c r="C34" s="211" t="s">
        <v>179</v>
      </c>
      <c r="D34" s="253">
        <v>76.59</v>
      </c>
      <c r="E34" s="13"/>
      <c r="F34" s="16">
        <f t="shared" si="0"/>
      </c>
      <c r="G34" s="49"/>
    </row>
    <row r="35" spans="1:7" ht="15">
      <c r="A35" s="29">
        <v>34</v>
      </c>
      <c r="B35" s="24" t="s">
        <v>70</v>
      </c>
      <c r="C35" s="211" t="s">
        <v>179</v>
      </c>
      <c r="D35" s="253">
        <v>76.59</v>
      </c>
      <c r="E35" s="13"/>
      <c r="F35" s="16">
        <f t="shared" si="0"/>
      </c>
      <c r="G35" s="49"/>
    </row>
    <row r="36" spans="1:7" ht="15">
      <c r="A36" s="29">
        <v>35</v>
      </c>
      <c r="B36" s="42" t="s">
        <v>71</v>
      </c>
      <c r="C36" s="211" t="s">
        <v>179</v>
      </c>
      <c r="D36" s="253">
        <v>76.59</v>
      </c>
      <c r="E36" s="13"/>
      <c r="F36" s="16">
        <f t="shared" si="0"/>
      </c>
      <c r="G36" s="49"/>
    </row>
    <row r="37" spans="1:7" ht="15.75" thickBot="1">
      <c r="A37" s="31">
        <v>36</v>
      </c>
      <c r="B37" s="43" t="s">
        <v>72</v>
      </c>
      <c r="C37" s="10" t="s">
        <v>179</v>
      </c>
      <c r="D37" s="254">
        <v>76.59</v>
      </c>
      <c r="E37" s="132"/>
      <c r="F37" s="41">
        <f t="shared" si="0"/>
      </c>
      <c r="G37" s="63"/>
    </row>
    <row r="38" spans="1:7" ht="15">
      <c r="A38" s="35"/>
      <c r="B38" s="35"/>
      <c r="C38" s="54"/>
      <c r="D38" s="35"/>
      <c r="E38" s="35"/>
      <c r="F38" s="35"/>
      <c r="G38" s="35"/>
    </row>
    <row r="39" spans="2:7" ht="30" customHeight="1">
      <c r="B39" s="33" t="s">
        <v>209</v>
      </c>
      <c r="C39" s="320" t="s">
        <v>210</v>
      </c>
      <c r="D39" s="320"/>
      <c r="E39" s="320"/>
      <c r="F39" s="320"/>
      <c r="G39" s="320"/>
    </row>
    <row r="40" spans="2:7" ht="30" customHeight="1">
      <c r="B40" s="322"/>
      <c r="C40" s="320" t="s">
        <v>490</v>
      </c>
      <c r="D40" s="320"/>
      <c r="E40" s="320"/>
      <c r="F40" s="320"/>
      <c r="G40" s="320"/>
    </row>
    <row r="41" spans="2:7" ht="15" customHeight="1">
      <c r="B41" s="322"/>
      <c r="C41" s="321" t="s">
        <v>491</v>
      </c>
      <c r="D41" s="321"/>
      <c r="E41" s="321"/>
      <c r="F41" s="321"/>
      <c r="G41" s="321"/>
    </row>
    <row r="42" spans="2:7" ht="15" hidden="1">
      <c r="B42" s="40"/>
      <c r="C42" s="321"/>
      <c r="D42" s="321"/>
      <c r="E42" s="321"/>
      <c r="F42" s="321"/>
      <c r="G42" s="321"/>
    </row>
    <row r="43" spans="3:7" ht="15" hidden="1">
      <c r="C43" s="55"/>
      <c r="D43" s="39"/>
      <c r="E43" s="39"/>
      <c r="F43" s="39"/>
      <c r="G43" s="39"/>
    </row>
    <row r="44" spans="3:7" ht="15" hidden="1">
      <c r="C44" s="55"/>
      <c r="D44" s="39"/>
      <c r="E44" s="39"/>
      <c r="F44" s="39"/>
      <c r="G44" s="39"/>
    </row>
    <row r="45" spans="3:7" ht="15" hidden="1">
      <c r="C45" s="55"/>
      <c r="D45" s="39"/>
      <c r="E45" s="39"/>
      <c r="F45" s="39"/>
      <c r="G45" s="39"/>
    </row>
    <row r="46" spans="3:7" ht="15" hidden="1">
      <c r="C46" s="55"/>
      <c r="D46" s="39"/>
      <c r="E46" s="39"/>
      <c r="F46" s="39"/>
      <c r="G46" s="39"/>
    </row>
    <row r="47" ht="15" hidden="1"/>
  </sheetData>
  <sheetProtection password="CCE5" sheet="1" objects="1" scenarios="1" selectLockedCells="1"/>
  <mergeCells count="5">
    <mergeCell ref="C39:G39"/>
    <mergeCell ref="C40:G40"/>
    <mergeCell ref="C41:G41"/>
    <mergeCell ref="C42:G42"/>
    <mergeCell ref="B40:B41"/>
  </mergeCells>
  <printOptions/>
  <pageMargins left="0.7" right="0.7" top="0.75" bottom="0.75" header="0.3" footer="0.3"/>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4">
    <tabColor theme="1"/>
  </sheetPr>
  <dimension ref="A1:G43"/>
  <sheetViews>
    <sheetView showGridLines="0" zoomScalePageLayoutView="0" workbookViewId="0" topLeftCell="A1">
      <pane ySplit="1" topLeftCell="A2" activePane="bottomLeft" state="frozen"/>
      <selection pane="topLeft" activeCell="A1" sqref="A1"/>
      <selection pane="bottomLeft" activeCell="D4" sqref="D4"/>
    </sheetView>
  </sheetViews>
  <sheetFormatPr defaultColWidth="0" defaultRowHeight="15" zeroHeight="1"/>
  <cols>
    <col min="1" max="1" width="9.140625" style="0" customWidth="1"/>
    <col min="2" max="2" width="56.8515625" style="0" bestFit="1" customWidth="1"/>
    <col min="3" max="6" width="14.421875" style="0" customWidth="1"/>
    <col min="7" max="7" width="40.7109375" style="0" customWidth="1"/>
    <col min="8" max="16384" width="9.140625" style="0" hidden="1" customWidth="1"/>
  </cols>
  <sheetData>
    <row r="1" spans="1:7" ht="46.5" thickBot="1">
      <c r="A1" s="98" t="s">
        <v>0</v>
      </c>
      <c r="B1" s="44" t="s">
        <v>1</v>
      </c>
      <c r="C1" s="68" t="s">
        <v>2</v>
      </c>
      <c r="D1" s="45" t="s">
        <v>500</v>
      </c>
      <c r="E1" s="70" t="s">
        <v>221</v>
      </c>
      <c r="F1" s="45" t="s">
        <v>501</v>
      </c>
      <c r="G1" s="141" t="s">
        <v>3</v>
      </c>
    </row>
    <row r="2" spans="1:7" ht="10.5" customHeight="1" thickBot="1">
      <c r="A2" s="145">
        <v>1</v>
      </c>
      <c r="B2" s="142">
        <v>2</v>
      </c>
      <c r="C2" s="143">
        <v>3</v>
      </c>
      <c r="D2" s="143">
        <v>4</v>
      </c>
      <c r="E2" s="144">
        <v>5</v>
      </c>
      <c r="F2" s="143">
        <v>6</v>
      </c>
      <c r="G2" s="144">
        <v>7</v>
      </c>
    </row>
    <row r="3" spans="1:7" ht="15.75" thickBot="1">
      <c r="A3" s="323" t="s">
        <v>73</v>
      </c>
      <c r="B3" s="324"/>
      <c r="C3" s="333"/>
      <c r="D3" s="334"/>
      <c r="E3" s="334"/>
      <c r="F3" s="334"/>
      <c r="G3" s="334"/>
    </row>
    <row r="4" spans="1:7" ht="15">
      <c r="A4" s="48">
        <v>1</v>
      </c>
      <c r="B4" s="22" t="s">
        <v>290</v>
      </c>
      <c r="C4" s="136" t="s">
        <v>188</v>
      </c>
      <c r="D4" s="250">
        <v>3.64</v>
      </c>
      <c r="E4" s="13"/>
      <c r="F4" s="16">
        <f>IF(ISNUMBER(E4),E4*D4,"")</f>
      </c>
      <c r="G4" s="62"/>
    </row>
    <row r="5" spans="1:7" ht="15">
      <c r="A5" s="29">
        <v>2</v>
      </c>
      <c r="B5" s="23" t="s">
        <v>291</v>
      </c>
      <c r="C5" s="99" t="s">
        <v>188</v>
      </c>
      <c r="D5" s="248">
        <v>2.54</v>
      </c>
      <c r="E5" s="15"/>
      <c r="F5" s="19">
        <f aca="true" t="shared" si="0" ref="F5:F34">IF(ISNUMBER(E5),E5*D5,"")</f>
      </c>
      <c r="G5" s="49"/>
    </row>
    <row r="6" spans="1:7" ht="15">
      <c r="A6" s="29">
        <v>3</v>
      </c>
      <c r="B6" s="23" t="s">
        <v>74</v>
      </c>
      <c r="C6" s="99" t="s">
        <v>188</v>
      </c>
      <c r="D6" s="248"/>
      <c r="E6" s="15"/>
      <c r="F6" s="19">
        <f t="shared" si="0"/>
      </c>
      <c r="G6" s="49"/>
    </row>
    <row r="7" spans="1:7" ht="15">
      <c r="A7" s="29">
        <v>4</v>
      </c>
      <c r="B7" s="23" t="s">
        <v>75</v>
      </c>
      <c r="C7" s="99" t="s">
        <v>188</v>
      </c>
      <c r="D7" s="248"/>
      <c r="E7" s="15"/>
      <c r="F7" s="19">
        <f t="shared" si="0"/>
      </c>
      <c r="G7" s="49"/>
    </row>
    <row r="8" spans="1:7" ht="15">
      <c r="A8" s="29">
        <v>5</v>
      </c>
      <c r="B8" s="23" t="s">
        <v>76</v>
      </c>
      <c r="C8" s="99" t="s">
        <v>188</v>
      </c>
      <c r="D8" s="248"/>
      <c r="E8" s="15"/>
      <c r="F8" s="19">
        <f t="shared" si="0"/>
      </c>
      <c r="G8" s="49"/>
    </row>
    <row r="9" spans="1:7" ht="15">
      <c r="A9" s="29">
        <v>6</v>
      </c>
      <c r="B9" s="23" t="s">
        <v>77</v>
      </c>
      <c r="C9" s="99" t="s">
        <v>188</v>
      </c>
      <c r="D9" s="248"/>
      <c r="E9" s="15"/>
      <c r="F9" s="19">
        <f t="shared" si="0"/>
      </c>
      <c r="G9" s="49"/>
    </row>
    <row r="10" spans="1:7" ht="15">
      <c r="A10" s="29">
        <v>7</v>
      </c>
      <c r="B10" s="23" t="s">
        <v>78</v>
      </c>
      <c r="C10" s="99" t="s">
        <v>188</v>
      </c>
      <c r="D10" s="248"/>
      <c r="E10" s="15"/>
      <c r="F10" s="19">
        <f t="shared" si="0"/>
      </c>
      <c r="G10" s="49"/>
    </row>
    <row r="11" spans="1:7" ht="15">
      <c r="A11" s="29">
        <v>8</v>
      </c>
      <c r="B11" s="23" t="s">
        <v>297</v>
      </c>
      <c r="C11" s="99" t="s">
        <v>188</v>
      </c>
      <c r="D11" s="248">
        <v>3.56</v>
      </c>
      <c r="E11" s="15"/>
      <c r="F11" s="19">
        <f t="shared" si="0"/>
      </c>
      <c r="G11" s="49"/>
    </row>
    <row r="12" spans="1:7" ht="15.75" thickBot="1">
      <c r="A12" s="30">
        <v>9</v>
      </c>
      <c r="B12" s="25" t="s">
        <v>88</v>
      </c>
      <c r="C12" s="56" t="s">
        <v>188</v>
      </c>
      <c r="D12" s="251"/>
      <c r="E12" s="12"/>
      <c r="F12" s="104">
        <f t="shared" si="0"/>
      </c>
      <c r="G12" s="67"/>
    </row>
    <row r="13" spans="1:7" ht="15.75" thickBot="1">
      <c r="A13" s="325" t="s">
        <v>79</v>
      </c>
      <c r="B13" s="326"/>
      <c r="C13" s="327"/>
      <c r="D13" s="328"/>
      <c r="E13" s="328"/>
      <c r="F13" s="328"/>
      <c r="G13" s="328"/>
    </row>
    <row r="14" spans="1:7" ht="15">
      <c r="A14" s="48">
        <v>9</v>
      </c>
      <c r="B14" s="36" t="s">
        <v>298</v>
      </c>
      <c r="C14" s="136" t="s">
        <v>188</v>
      </c>
      <c r="D14" s="250">
        <v>15.8</v>
      </c>
      <c r="E14" s="13"/>
      <c r="F14" s="16">
        <f t="shared" si="0"/>
      </c>
      <c r="G14" s="62"/>
    </row>
    <row r="15" spans="1:7" ht="15">
      <c r="A15" s="29">
        <v>10</v>
      </c>
      <c r="B15" s="24" t="s">
        <v>299</v>
      </c>
      <c r="C15" s="99" t="s">
        <v>188</v>
      </c>
      <c r="D15" s="248">
        <v>15.8</v>
      </c>
      <c r="E15" s="15"/>
      <c r="F15" s="19">
        <f t="shared" si="0"/>
      </c>
      <c r="G15" s="49"/>
    </row>
    <row r="16" spans="1:7" ht="15">
      <c r="A16" s="29">
        <v>11</v>
      </c>
      <c r="B16" s="24" t="s">
        <v>300</v>
      </c>
      <c r="C16" s="99" t="s">
        <v>188</v>
      </c>
      <c r="D16" s="248">
        <v>20.07</v>
      </c>
      <c r="E16" s="15"/>
      <c r="F16" s="19">
        <f t="shared" si="0"/>
      </c>
      <c r="G16" s="49"/>
    </row>
    <row r="17" spans="1:7" ht="15">
      <c r="A17" s="29">
        <v>12</v>
      </c>
      <c r="B17" s="24" t="s">
        <v>301</v>
      </c>
      <c r="C17" s="99" t="s">
        <v>188</v>
      </c>
      <c r="D17" s="248">
        <v>20.07</v>
      </c>
      <c r="E17" s="15"/>
      <c r="F17" s="19">
        <f t="shared" si="0"/>
      </c>
      <c r="G17" s="49"/>
    </row>
    <row r="18" spans="1:7" ht="15">
      <c r="A18" s="29">
        <v>13</v>
      </c>
      <c r="B18" s="24" t="s">
        <v>302</v>
      </c>
      <c r="C18" s="99" t="s">
        <v>188</v>
      </c>
      <c r="D18" s="248">
        <v>20.07</v>
      </c>
      <c r="E18" s="15"/>
      <c r="F18" s="19">
        <f t="shared" si="0"/>
      </c>
      <c r="G18" s="49"/>
    </row>
    <row r="19" spans="1:7" ht="15">
      <c r="A19" s="29">
        <v>14</v>
      </c>
      <c r="B19" s="24" t="s">
        <v>296</v>
      </c>
      <c r="C19" s="99" t="s">
        <v>188</v>
      </c>
      <c r="D19" s="248">
        <v>5.69</v>
      </c>
      <c r="E19" s="15"/>
      <c r="F19" s="19">
        <f t="shared" si="0"/>
      </c>
      <c r="G19" s="49"/>
    </row>
    <row r="20" spans="1:7" ht="15">
      <c r="A20" s="29">
        <v>15</v>
      </c>
      <c r="B20" s="24" t="s">
        <v>295</v>
      </c>
      <c r="C20" s="99" t="s">
        <v>188</v>
      </c>
      <c r="D20" s="248">
        <v>5.25</v>
      </c>
      <c r="E20" s="15"/>
      <c r="F20" s="19">
        <f t="shared" si="0"/>
      </c>
      <c r="G20" s="49"/>
    </row>
    <row r="21" spans="1:7" ht="15">
      <c r="A21" s="29">
        <v>16</v>
      </c>
      <c r="B21" s="24" t="s">
        <v>89</v>
      </c>
      <c r="C21" s="99" t="s">
        <v>188</v>
      </c>
      <c r="D21" s="248">
        <v>8.5</v>
      </c>
      <c r="E21" s="15"/>
      <c r="F21" s="19">
        <f t="shared" si="0"/>
      </c>
      <c r="G21" s="49"/>
    </row>
    <row r="22" spans="1:7" ht="15">
      <c r="A22" s="29">
        <v>17</v>
      </c>
      <c r="B22" s="24" t="s">
        <v>90</v>
      </c>
      <c r="C22" s="99" t="s">
        <v>188</v>
      </c>
      <c r="D22" s="248">
        <v>5.02</v>
      </c>
      <c r="E22" s="15"/>
      <c r="F22" s="19">
        <f t="shared" si="0"/>
      </c>
      <c r="G22" s="49"/>
    </row>
    <row r="23" spans="1:7" ht="15.75" thickBot="1">
      <c r="A23" s="30">
        <v>18</v>
      </c>
      <c r="B23" s="59" t="s">
        <v>91</v>
      </c>
      <c r="C23" s="56" t="s">
        <v>188</v>
      </c>
      <c r="D23" s="251">
        <v>4.5</v>
      </c>
      <c r="E23" s="12"/>
      <c r="F23" s="104">
        <f t="shared" si="0"/>
      </c>
      <c r="G23" s="67"/>
    </row>
    <row r="24" spans="1:7" ht="15.75" thickBot="1">
      <c r="A24" s="329" t="s">
        <v>80</v>
      </c>
      <c r="B24" s="330"/>
      <c r="C24" s="331"/>
      <c r="D24" s="332"/>
      <c r="E24" s="332"/>
      <c r="F24" s="332"/>
      <c r="G24" s="332"/>
    </row>
    <row r="25" spans="1:7" ht="15">
      <c r="A25" s="48">
        <v>19</v>
      </c>
      <c r="B25" s="36" t="s">
        <v>81</v>
      </c>
      <c r="C25" s="7" t="s">
        <v>188</v>
      </c>
      <c r="D25" s="250">
        <v>5</v>
      </c>
      <c r="E25" s="13"/>
      <c r="F25" s="16">
        <f t="shared" si="0"/>
      </c>
      <c r="G25" s="62"/>
    </row>
    <row r="26" spans="1:7" ht="15">
      <c r="A26" s="29">
        <v>20</v>
      </c>
      <c r="B26" s="24" t="s">
        <v>82</v>
      </c>
      <c r="C26" s="109" t="s">
        <v>188</v>
      </c>
      <c r="D26" s="248">
        <v>5.5</v>
      </c>
      <c r="E26" s="15"/>
      <c r="F26" s="19">
        <f t="shared" si="0"/>
      </c>
      <c r="G26" s="49"/>
    </row>
    <row r="27" spans="1:7" ht="15">
      <c r="A27" s="29">
        <v>21</v>
      </c>
      <c r="B27" s="24" t="s">
        <v>83</v>
      </c>
      <c r="C27" s="109" t="s">
        <v>188</v>
      </c>
      <c r="D27" s="248">
        <v>15.8</v>
      </c>
      <c r="E27" s="15"/>
      <c r="F27" s="19">
        <f t="shared" si="0"/>
      </c>
      <c r="G27" s="49"/>
    </row>
    <row r="28" spans="1:7" ht="15">
      <c r="A28" s="29">
        <v>22</v>
      </c>
      <c r="B28" s="24" t="s">
        <v>84</v>
      </c>
      <c r="C28" s="109" t="s">
        <v>188</v>
      </c>
      <c r="D28" s="248">
        <v>15.8</v>
      </c>
      <c r="E28" s="15"/>
      <c r="F28" s="19">
        <f t="shared" si="0"/>
      </c>
      <c r="G28" s="49"/>
    </row>
    <row r="29" spans="1:7" ht="15">
      <c r="A29" s="29">
        <v>23</v>
      </c>
      <c r="B29" s="24" t="s">
        <v>85</v>
      </c>
      <c r="C29" s="109" t="s">
        <v>188</v>
      </c>
      <c r="D29" s="248">
        <v>15.8</v>
      </c>
      <c r="E29" s="15"/>
      <c r="F29" s="19">
        <f t="shared" si="0"/>
      </c>
      <c r="G29" s="49"/>
    </row>
    <row r="30" spans="1:7" ht="15">
      <c r="A30" s="29">
        <v>24</v>
      </c>
      <c r="B30" s="24" t="s">
        <v>86</v>
      </c>
      <c r="C30" s="109" t="s">
        <v>188</v>
      </c>
      <c r="D30" s="248">
        <v>15.8</v>
      </c>
      <c r="E30" s="15"/>
      <c r="F30" s="19">
        <f t="shared" si="0"/>
      </c>
      <c r="G30" s="49"/>
    </row>
    <row r="31" spans="1:7" ht="15">
      <c r="A31" s="29">
        <v>25</v>
      </c>
      <c r="B31" s="24" t="s">
        <v>87</v>
      </c>
      <c r="C31" s="109" t="s">
        <v>188</v>
      </c>
      <c r="D31" s="248">
        <v>15.8</v>
      </c>
      <c r="E31" s="15"/>
      <c r="F31" s="19">
        <f t="shared" si="0"/>
      </c>
      <c r="G31" s="49"/>
    </row>
    <row r="32" spans="1:7" ht="15">
      <c r="A32" s="29">
        <v>26</v>
      </c>
      <c r="B32" s="24" t="s">
        <v>294</v>
      </c>
      <c r="C32" s="109" t="s">
        <v>188</v>
      </c>
      <c r="D32" s="248">
        <v>12.5</v>
      </c>
      <c r="E32" s="15"/>
      <c r="F32" s="19">
        <f t="shared" si="0"/>
      </c>
      <c r="G32" s="49"/>
    </row>
    <row r="33" spans="1:7" ht="15">
      <c r="A33" s="29">
        <v>27</v>
      </c>
      <c r="B33" s="24" t="s">
        <v>293</v>
      </c>
      <c r="C33" s="109" t="s">
        <v>188</v>
      </c>
      <c r="D33" s="248">
        <v>11</v>
      </c>
      <c r="E33" s="15"/>
      <c r="F33" s="19">
        <f t="shared" si="0"/>
      </c>
      <c r="G33" s="49"/>
    </row>
    <row r="34" spans="1:7" ht="15.75" thickBot="1">
      <c r="A34" s="31">
        <v>28</v>
      </c>
      <c r="B34" s="140" t="s">
        <v>292</v>
      </c>
      <c r="C34" s="10" t="s">
        <v>188</v>
      </c>
      <c r="D34" s="249">
        <v>10</v>
      </c>
      <c r="E34" s="32"/>
      <c r="F34" s="20">
        <f t="shared" si="0"/>
      </c>
      <c r="G34" s="63"/>
    </row>
    <row r="35" ht="15"/>
    <row r="36" spans="2:7" ht="30" customHeight="1">
      <c r="B36" s="33" t="s">
        <v>209</v>
      </c>
      <c r="C36" s="320" t="s">
        <v>210</v>
      </c>
      <c r="D36" s="320"/>
      <c r="E36" s="320"/>
      <c r="F36" s="320"/>
      <c r="G36" s="320"/>
    </row>
    <row r="37" spans="2:7" ht="30" customHeight="1">
      <c r="B37" s="335"/>
      <c r="C37" s="320" t="s">
        <v>490</v>
      </c>
      <c r="D37" s="320"/>
      <c r="E37" s="320"/>
      <c r="F37" s="320"/>
      <c r="G37" s="320"/>
    </row>
    <row r="38" spans="2:7" ht="15" customHeight="1">
      <c r="B38" s="335"/>
      <c r="C38" s="321" t="s">
        <v>491</v>
      </c>
      <c r="D38" s="321"/>
      <c r="E38" s="321"/>
      <c r="F38" s="321"/>
      <c r="G38" s="321"/>
    </row>
    <row r="39" spans="2:7" ht="15" hidden="1">
      <c r="B39" s="40"/>
      <c r="C39" s="321" t="s">
        <v>211</v>
      </c>
      <c r="D39" s="321"/>
      <c r="E39" s="321"/>
      <c r="F39" s="321"/>
      <c r="G39" s="321"/>
    </row>
    <row r="40" spans="2:7" ht="15" hidden="1">
      <c r="B40" s="1"/>
      <c r="C40" s="34"/>
      <c r="D40" s="34"/>
      <c r="E40" s="34"/>
      <c r="F40" s="34"/>
      <c r="G40" s="34"/>
    </row>
    <row r="41" spans="2:7" ht="15" hidden="1">
      <c r="B41" s="1"/>
      <c r="C41" s="34"/>
      <c r="D41" s="34"/>
      <c r="E41" s="34"/>
      <c r="F41" s="34"/>
      <c r="G41" s="34"/>
    </row>
    <row r="42" spans="2:7" ht="15" hidden="1">
      <c r="B42" s="1"/>
      <c r="C42" s="34"/>
      <c r="D42" s="34"/>
      <c r="E42" s="34"/>
      <c r="F42" s="34"/>
      <c r="G42" s="34"/>
    </row>
    <row r="43" spans="2:7" ht="15" hidden="1">
      <c r="B43" s="1"/>
      <c r="C43" s="34"/>
      <c r="D43" s="34"/>
      <c r="E43" s="34"/>
      <c r="F43" s="34"/>
      <c r="G43" s="34"/>
    </row>
    <row r="44" ht="15" hidden="1"/>
    <row r="45" ht="15" hidden="1"/>
    <row r="46" ht="15" hidden="1"/>
    <row r="47" ht="15" hidden="1"/>
    <row r="48" ht="15" hidden="1"/>
  </sheetData>
  <sheetProtection password="CCE5" sheet="1" objects="1" scenarios="1" selectLockedCells="1"/>
  <mergeCells count="11">
    <mergeCell ref="C36:G36"/>
    <mergeCell ref="C37:G37"/>
    <mergeCell ref="C38:G38"/>
    <mergeCell ref="C39:G39"/>
    <mergeCell ref="A3:B3"/>
    <mergeCell ref="A13:B13"/>
    <mergeCell ref="C13:G13"/>
    <mergeCell ref="A24:B24"/>
    <mergeCell ref="C24:G24"/>
    <mergeCell ref="C3:G3"/>
    <mergeCell ref="B37:B38"/>
  </mergeCells>
  <printOptions/>
  <pageMargins left="0.7" right="0.7" top="0.75" bottom="0.75" header="0.3" footer="0.3"/>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5">
    <tabColor theme="1"/>
  </sheetPr>
  <dimension ref="A1:H62"/>
  <sheetViews>
    <sheetView showGridLines="0" zoomScalePageLayoutView="0" workbookViewId="0" topLeftCell="A1">
      <pane ySplit="1" topLeftCell="A2" activePane="bottomLeft" state="frozen"/>
      <selection pane="topLeft" activeCell="A1" sqref="A1"/>
      <selection pane="bottomLeft" activeCell="D4" sqref="D4"/>
    </sheetView>
  </sheetViews>
  <sheetFormatPr defaultColWidth="0" defaultRowHeight="15" zeroHeight="1"/>
  <cols>
    <col min="1" max="1" width="9.140625" style="0" customWidth="1"/>
    <col min="2" max="2" width="62.140625" style="0" bestFit="1" customWidth="1"/>
    <col min="3" max="6" width="14.421875" style="0" customWidth="1"/>
    <col min="7" max="7" width="40.7109375" style="0" customWidth="1"/>
    <col min="8" max="8" width="0" style="0" hidden="1" customWidth="1"/>
    <col min="9" max="16384" width="9.140625" style="0" hidden="1" customWidth="1"/>
  </cols>
  <sheetData>
    <row r="1" spans="1:7" ht="46.5" thickBot="1">
      <c r="A1" s="180" t="s">
        <v>0</v>
      </c>
      <c r="B1" s="44" t="s">
        <v>1</v>
      </c>
      <c r="C1" s="46" t="s">
        <v>2</v>
      </c>
      <c r="D1" s="45" t="s">
        <v>500</v>
      </c>
      <c r="E1" s="80" t="s">
        <v>221</v>
      </c>
      <c r="F1" s="45" t="s">
        <v>501</v>
      </c>
      <c r="G1" s="139" t="s">
        <v>3</v>
      </c>
    </row>
    <row r="2" spans="1:7" ht="10.5" customHeight="1" thickBot="1">
      <c r="A2" s="145">
        <v>1</v>
      </c>
      <c r="B2" s="164">
        <v>2</v>
      </c>
      <c r="C2" s="143">
        <v>3</v>
      </c>
      <c r="D2" s="143">
        <v>4</v>
      </c>
      <c r="E2" s="144">
        <v>5</v>
      </c>
      <c r="F2" s="143">
        <v>6</v>
      </c>
      <c r="G2" s="144">
        <v>7</v>
      </c>
    </row>
    <row r="3" spans="1:8" ht="15.75" thickBot="1">
      <c r="A3" s="325" t="s">
        <v>104</v>
      </c>
      <c r="B3" s="326"/>
      <c r="C3" s="346"/>
      <c r="D3" s="347"/>
      <c r="E3" s="347"/>
      <c r="F3" s="347"/>
      <c r="G3" s="347"/>
      <c r="H3" s="1"/>
    </row>
    <row r="4" spans="1:8" ht="15">
      <c r="A4" s="48">
        <v>1</v>
      </c>
      <c r="B4" s="22" t="s">
        <v>93</v>
      </c>
      <c r="C4" s="184" t="s">
        <v>180</v>
      </c>
      <c r="D4" s="255">
        <v>3.44</v>
      </c>
      <c r="E4" s="13"/>
      <c r="F4" s="16">
        <f>IF(ISNUMBER(E4),E4*D4,"")</f>
      </c>
      <c r="G4" s="62"/>
      <c r="H4" s="1"/>
    </row>
    <row r="5" spans="1:8" ht="15">
      <c r="A5" s="29">
        <v>2</v>
      </c>
      <c r="B5" s="23" t="s">
        <v>92</v>
      </c>
      <c r="C5" s="186" t="s">
        <v>180</v>
      </c>
      <c r="D5" s="256">
        <v>3.59</v>
      </c>
      <c r="E5" s="15"/>
      <c r="F5" s="187">
        <f aca="true" t="shared" si="0" ref="F5:F36">IF(ISNUMBER(E5),E5*D5,"")</f>
      </c>
      <c r="G5" s="49"/>
      <c r="H5" s="1"/>
    </row>
    <row r="6" spans="1:8" ht="15">
      <c r="A6" s="29">
        <v>3</v>
      </c>
      <c r="B6" s="25" t="s">
        <v>94</v>
      </c>
      <c r="C6" s="9" t="s">
        <v>180</v>
      </c>
      <c r="D6" s="257">
        <v>3.4</v>
      </c>
      <c r="E6" s="12"/>
      <c r="F6" s="187">
        <f t="shared" si="0"/>
      </c>
      <c r="G6" s="67"/>
      <c r="H6" s="1"/>
    </row>
    <row r="7" spans="1:8" ht="15.75" thickBot="1">
      <c r="A7" s="30">
        <v>4</v>
      </c>
      <c r="B7" s="25" t="s">
        <v>349</v>
      </c>
      <c r="C7" s="9" t="s">
        <v>180</v>
      </c>
      <c r="D7" s="257">
        <v>5.99</v>
      </c>
      <c r="E7" s="188"/>
      <c r="F7" s="106">
        <f t="shared" si="0"/>
      </c>
      <c r="G7" s="189"/>
      <c r="H7" s="1"/>
    </row>
    <row r="8" spans="1:8" ht="15.75" thickBot="1">
      <c r="A8" s="325" t="s">
        <v>105</v>
      </c>
      <c r="B8" s="326"/>
      <c r="C8" s="327"/>
      <c r="D8" s="328"/>
      <c r="E8" s="328"/>
      <c r="F8" s="328"/>
      <c r="G8" s="341"/>
      <c r="H8" s="1"/>
    </row>
    <row r="9" spans="1:8" ht="15">
      <c r="A9" s="28">
        <v>5</v>
      </c>
      <c r="B9" s="175" t="s">
        <v>95</v>
      </c>
      <c r="C9" s="183" t="s">
        <v>180</v>
      </c>
      <c r="D9" s="258">
        <v>6.04</v>
      </c>
      <c r="E9" s="13"/>
      <c r="F9" s="187">
        <f t="shared" si="0"/>
      </c>
      <c r="G9" s="62"/>
      <c r="H9" s="1"/>
    </row>
    <row r="10" spans="1:8" ht="15">
      <c r="A10" s="29">
        <v>6</v>
      </c>
      <c r="B10" s="138" t="s">
        <v>96</v>
      </c>
      <c r="C10" s="182" t="s">
        <v>180</v>
      </c>
      <c r="D10" s="259">
        <v>8.33</v>
      </c>
      <c r="E10" s="15"/>
      <c r="F10" s="187">
        <f t="shared" si="0"/>
      </c>
      <c r="G10" s="49"/>
      <c r="H10" s="1"/>
    </row>
    <row r="11" spans="1:8" ht="15">
      <c r="A11" s="29">
        <v>7</v>
      </c>
      <c r="B11" s="138" t="s">
        <v>97</v>
      </c>
      <c r="C11" s="182" t="s">
        <v>180</v>
      </c>
      <c r="D11" s="259">
        <v>6.6</v>
      </c>
      <c r="E11" s="15"/>
      <c r="F11" s="187">
        <f t="shared" si="0"/>
      </c>
      <c r="G11" s="49"/>
      <c r="H11" s="1"/>
    </row>
    <row r="12" spans="1:8" ht="15">
      <c r="A12" s="28">
        <v>8</v>
      </c>
      <c r="B12" s="138" t="s">
        <v>98</v>
      </c>
      <c r="C12" s="186" t="s">
        <v>180</v>
      </c>
      <c r="D12" s="256">
        <v>4.54</v>
      </c>
      <c r="E12" s="15"/>
      <c r="F12" s="187">
        <f t="shared" si="0"/>
      </c>
      <c r="G12" s="49"/>
      <c r="H12" s="1"/>
    </row>
    <row r="13" spans="1:8" ht="15">
      <c r="A13" s="29">
        <v>9</v>
      </c>
      <c r="B13" s="138" t="s">
        <v>99</v>
      </c>
      <c r="C13" s="186" t="s">
        <v>180</v>
      </c>
      <c r="D13" s="256">
        <v>4.32</v>
      </c>
      <c r="E13" s="15"/>
      <c r="F13" s="187">
        <f t="shared" si="0"/>
      </c>
      <c r="G13" s="49"/>
      <c r="H13" s="1"/>
    </row>
    <row r="14" spans="1:8" ht="15">
      <c r="A14" s="29">
        <v>10</v>
      </c>
      <c r="B14" s="138" t="s">
        <v>100</v>
      </c>
      <c r="C14" s="186" t="s">
        <v>180</v>
      </c>
      <c r="D14" s="256">
        <v>3.66</v>
      </c>
      <c r="E14" s="15"/>
      <c r="F14" s="187">
        <f t="shared" si="0"/>
      </c>
      <c r="G14" s="49"/>
      <c r="H14" s="1"/>
    </row>
    <row r="15" spans="1:8" ht="15">
      <c r="A15" s="28">
        <v>11</v>
      </c>
      <c r="B15" s="138" t="s">
        <v>351</v>
      </c>
      <c r="C15" s="186" t="s">
        <v>180</v>
      </c>
      <c r="D15" s="256">
        <v>3.96</v>
      </c>
      <c r="E15" s="15"/>
      <c r="F15" s="187">
        <f t="shared" si="0"/>
      </c>
      <c r="G15" s="49"/>
      <c r="H15" s="1"/>
    </row>
    <row r="16" spans="1:8" ht="15">
      <c r="A16" s="29">
        <v>12</v>
      </c>
      <c r="B16" s="138" t="s">
        <v>101</v>
      </c>
      <c r="C16" s="186" t="s">
        <v>180</v>
      </c>
      <c r="D16" s="256">
        <v>4.44</v>
      </c>
      <c r="E16" s="15"/>
      <c r="F16" s="187">
        <f t="shared" si="0"/>
      </c>
      <c r="G16" s="49"/>
      <c r="H16" s="1"/>
    </row>
    <row r="17" spans="1:8" ht="15">
      <c r="A17" s="29">
        <v>13</v>
      </c>
      <c r="B17" s="138" t="s">
        <v>102</v>
      </c>
      <c r="C17" s="186" t="s">
        <v>180</v>
      </c>
      <c r="D17" s="256">
        <v>4.25</v>
      </c>
      <c r="E17" s="15"/>
      <c r="F17" s="187">
        <f t="shared" si="0"/>
      </c>
      <c r="G17" s="49"/>
      <c r="H17" s="1"/>
    </row>
    <row r="18" spans="1:8" ht="15">
      <c r="A18" s="28">
        <v>14</v>
      </c>
      <c r="B18" s="138" t="s">
        <v>350</v>
      </c>
      <c r="C18" s="186" t="s">
        <v>180</v>
      </c>
      <c r="D18" s="256">
        <v>4.67</v>
      </c>
      <c r="E18" s="15"/>
      <c r="F18" s="187">
        <f t="shared" si="0"/>
      </c>
      <c r="G18" s="49"/>
      <c r="H18" s="1"/>
    </row>
    <row r="19" spans="1:8" ht="15.75" thickBot="1">
      <c r="A19" s="29">
        <v>15</v>
      </c>
      <c r="B19" s="176" t="s">
        <v>103</v>
      </c>
      <c r="C19" s="9" t="s">
        <v>180</v>
      </c>
      <c r="D19" s="257">
        <v>4.55</v>
      </c>
      <c r="E19" s="12"/>
      <c r="F19" s="187">
        <f t="shared" si="0"/>
      </c>
      <c r="G19" s="67"/>
      <c r="H19" s="1"/>
    </row>
    <row r="20" spans="1:8" ht="15.75" thickBot="1">
      <c r="A20" s="338" t="s">
        <v>106</v>
      </c>
      <c r="B20" s="326"/>
      <c r="C20" s="327"/>
      <c r="D20" s="328"/>
      <c r="E20" s="328"/>
      <c r="F20" s="328"/>
      <c r="G20" s="341"/>
      <c r="H20" s="1"/>
    </row>
    <row r="21" spans="1:8" ht="15">
      <c r="A21" s="48">
        <v>16</v>
      </c>
      <c r="B21" s="175" t="s">
        <v>185</v>
      </c>
      <c r="C21" s="9" t="s">
        <v>180</v>
      </c>
      <c r="D21" s="258">
        <v>4.83</v>
      </c>
      <c r="E21" s="13"/>
      <c r="F21" s="187">
        <f t="shared" si="0"/>
      </c>
      <c r="G21" s="62"/>
      <c r="H21" s="1"/>
    </row>
    <row r="22" spans="1:8" ht="15">
      <c r="A22" s="29">
        <v>17</v>
      </c>
      <c r="B22" s="138" t="s">
        <v>184</v>
      </c>
      <c r="C22" s="9" t="s">
        <v>180</v>
      </c>
      <c r="D22" s="259">
        <v>5.32</v>
      </c>
      <c r="E22" s="15"/>
      <c r="F22" s="187">
        <f t="shared" si="0"/>
      </c>
      <c r="G22" s="49"/>
      <c r="H22" s="1"/>
    </row>
    <row r="23" spans="1:8" ht="15">
      <c r="A23" s="29">
        <v>18</v>
      </c>
      <c r="B23" s="138" t="s">
        <v>187</v>
      </c>
      <c r="C23" s="9" t="s">
        <v>180</v>
      </c>
      <c r="D23" s="256">
        <v>5.96</v>
      </c>
      <c r="E23" s="15"/>
      <c r="F23" s="187">
        <f t="shared" si="0"/>
      </c>
      <c r="G23" s="49"/>
      <c r="H23" s="1"/>
    </row>
    <row r="24" spans="1:8" ht="15">
      <c r="A24" s="29">
        <v>19</v>
      </c>
      <c r="B24" s="138" t="s">
        <v>186</v>
      </c>
      <c r="C24" s="9" t="s">
        <v>180</v>
      </c>
      <c r="D24" s="256">
        <v>6.08</v>
      </c>
      <c r="E24" s="15"/>
      <c r="F24" s="187">
        <f t="shared" si="0"/>
      </c>
      <c r="G24" s="49"/>
      <c r="H24" s="1"/>
    </row>
    <row r="25" spans="1:8" ht="15">
      <c r="A25" s="29">
        <v>20</v>
      </c>
      <c r="B25" s="138" t="s">
        <v>181</v>
      </c>
      <c r="C25" s="9" t="s">
        <v>180</v>
      </c>
      <c r="D25" s="256">
        <v>5.29</v>
      </c>
      <c r="E25" s="15"/>
      <c r="F25" s="187">
        <f t="shared" si="0"/>
      </c>
      <c r="G25" s="49"/>
      <c r="H25" s="1"/>
    </row>
    <row r="26" spans="1:8" ht="15">
      <c r="A26" s="29">
        <v>21</v>
      </c>
      <c r="B26" s="138" t="s">
        <v>182</v>
      </c>
      <c r="C26" s="9" t="s">
        <v>180</v>
      </c>
      <c r="D26" s="256">
        <v>5.25</v>
      </c>
      <c r="E26" s="15"/>
      <c r="F26" s="187">
        <f t="shared" si="0"/>
      </c>
      <c r="G26" s="49"/>
      <c r="H26" s="1"/>
    </row>
    <row r="27" spans="1:8" ht="15">
      <c r="A27" s="29">
        <v>22</v>
      </c>
      <c r="B27" s="176" t="s">
        <v>183</v>
      </c>
      <c r="C27" s="9" t="s">
        <v>180</v>
      </c>
      <c r="D27" s="257">
        <v>5.26</v>
      </c>
      <c r="E27" s="15"/>
      <c r="F27" s="187">
        <f t="shared" si="0"/>
      </c>
      <c r="G27" s="49"/>
      <c r="H27" s="1"/>
    </row>
    <row r="28" spans="1:8" ht="15.75" thickBot="1">
      <c r="A28" s="30">
        <v>23</v>
      </c>
      <c r="B28" s="25" t="s">
        <v>352</v>
      </c>
      <c r="C28" s="9" t="s">
        <v>180</v>
      </c>
      <c r="D28" s="257">
        <v>8.61</v>
      </c>
      <c r="E28" s="12"/>
      <c r="F28" s="276">
        <f>IF(ISNUMBER(E28),E28*D28,"")</f>
      </c>
      <c r="G28" s="66"/>
      <c r="H28" s="1"/>
    </row>
    <row r="29" spans="1:8" ht="15.75" thickBot="1">
      <c r="A29" s="325" t="s">
        <v>107</v>
      </c>
      <c r="B29" s="336"/>
      <c r="C29" s="342"/>
      <c r="D29" s="342"/>
      <c r="E29" s="342"/>
      <c r="F29" s="342"/>
      <c r="G29" s="342"/>
      <c r="H29" s="2"/>
    </row>
    <row r="30" spans="1:8" ht="15">
      <c r="A30" s="48">
        <v>24</v>
      </c>
      <c r="B30" s="175" t="s">
        <v>108</v>
      </c>
      <c r="C30" s="183" t="s">
        <v>180</v>
      </c>
      <c r="D30" s="258">
        <v>6.4</v>
      </c>
      <c r="E30" s="13"/>
      <c r="F30" s="16">
        <f t="shared" si="0"/>
      </c>
      <c r="G30" s="62"/>
      <c r="H30" s="1"/>
    </row>
    <row r="31" spans="1:8" ht="15">
      <c r="A31" s="29">
        <v>25</v>
      </c>
      <c r="B31" s="138" t="s">
        <v>109</v>
      </c>
      <c r="C31" s="186" t="s">
        <v>180</v>
      </c>
      <c r="D31" s="256">
        <v>10.66</v>
      </c>
      <c r="E31" s="15"/>
      <c r="F31" s="187">
        <f t="shared" si="0"/>
      </c>
      <c r="G31" s="49"/>
      <c r="H31" s="1"/>
    </row>
    <row r="32" spans="1:8" ht="15">
      <c r="A32" s="29">
        <v>26</v>
      </c>
      <c r="B32" s="138" t="s">
        <v>110</v>
      </c>
      <c r="C32" s="186" t="s">
        <v>180</v>
      </c>
      <c r="D32" s="256">
        <v>8.16</v>
      </c>
      <c r="E32" s="15"/>
      <c r="F32" s="187">
        <f t="shared" si="0"/>
      </c>
      <c r="G32" s="49"/>
      <c r="H32" s="1"/>
    </row>
    <row r="33" spans="1:8" ht="15">
      <c r="A33" s="29">
        <v>27</v>
      </c>
      <c r="B33" s="138" t="s">
        <v>111</v>
      </c>
      <c r="C33" s="186" t="s">
        <v>180</v>
      </c>
      <c r="D33" s="256">
        <v>6.02</v>
      </c>
      <c r="E33" s="15"/>
      <c r="F33" s="187">
        <f t="shared" si="0"/>
      </c>
      <c r="G33" s="49"/>
      <c r="H33" s="1"/>
    </row>
    <row r="34" spans="1:8" ht="15">
      <c r="A34" s="29">
        <v>28</v>
      </c>
      <c r="B34" s="138" t="s">
        <v>112</v>
      </c>
      <c r="C34" s="186" t="s">
        <v>180</v>
      </c>
      <c r="D34" s="256">
        <v>5.53</v>
      </c>
      <c r="E34" s="15"/>
      <c r="F34" s="187">
        <f t="shared" si="0"/>
      </c>
      <c r="G34" s="49"/>
      <c r="H34" s="1"/>
    </row>
    <row r="35" spans="1:8" ht="15">
      <c r="A35" s="29">
        <v>29</v>
      </c>
      <c r="B35" s="138" t="s">
        <v>113</v>
      </c>
      <c r="C35" s="186" t="s">
        <v>180</v>
      </c>
      <c r="D35" s="256">
        <v>7.29</v>
      </c>
      <c r="E35" s="15"/>
      <c r="F35" s="187">
        <f t="shared" si="0"/>
      </c>
      <c r="G35" s="49"/>
      <c r="H35" s="1"/>
    </row>
    <row r="36" spans="1:8" ht="15.75" thickBot="1">
      <c r="A36" s="31">
        <v>30</v>
      </c>
      <c r="B36" s="176" t="s">
        <v>114</v>
      </c>
      <c r="C36" s="9" t="s">
        <v>180</v>
      </c>
      <c r="D36" s="257">
        <v>10.16</v>
      </c>
      <c r="E36" s="12"/>
      <c r="F36" s="187">
        <f t="shared" si="0"/>
      </c>
      <c r="G36" s="67"/>
      <c r="H36" s="1"/>
    </row>
    <row r="37" spans="1:8" ht="15.75" thickBot="1">
      <c r="A37" s="339" t="s">
        <v>115</v>
      </c>
      <c r="B37" s="340"/>
      <c r="C37" s="343"/>
      <c r="D37" s="344"/>
      <c r="E37" s="344"/>
      <c r="F37" s="344"/>
      <c r="G37" s="345"/>
      <c r="H37" s="2"/>
    </row>
    <row r="38" spans="1:8" ht="15">
      <c r="A38" s="48">
        <v>31</v>
      </c>
      <c r="B38" s="175" t="s">
        <v>117</v>
      </c>
      <c r="C38" s="184" t="s">
        <v>180</v>
      </c>
      <c r="D38" s="255">
        <v>0.76</v>
      </c>
      <c r="E38" s="13"/>
      <c r="F38" s="187">
        <f aca="true" t="shared" si="1" ref="F38:F57">IF(ISNUMBER(E38),E38*D38,"")</f>
      </c>
      <c r="G38" s="62"/>
      <c r="H38" s="3"/>
    </row>
    <row r="39" spans="1:8" ht="15">
      <c r="A39" s="29">
        <v>32</v>
      </c>
      <c r="B39" s="138" t="s">
        <v>116</v>
      </c>
      <c r="C39" s="186" t="s">
        <v>180</v>
      </c>
      <c r="D39" s="256">
        <v>1.26</v>
      </c>
      <c r="E39" s="15"/>
      <c r="F39" s="187">
        <f t="shared" si="1"/>
      </c>
      <c r="G39" s="49"/>
      <c r="H39" s="1"/>
    </row>
    <row r="40" spans="1:8" ht="15">
      <c r="A40" s="29">
        <v>33</v>
      </c>
      <c r="B40" s="138" t="s">
        <v>353</v>
      </c>
      <c r="C40" s="186" t="s">
        <v>180</v>
      </c>
      <c r="D40" s="256">
        <v>1.71</v>
      </c>
      <c r="E40" s="15"/>
      <c r="F40" s="187">
        <f t="shared" si="1"/>
      </c>
      <c r="G40" s="49"/>
      <c r="H40" s="1"/>
    </row>
    <row r="41" spans="1:8" ht="15">
      <c r="A41" s="29">
        <v>34</v>
      </c>
      <c r="B41" s="138" t="s">
        <v>118</v>
      </c>
      <c r="C41" s="186" t="s">
        <v>180</v>
      </c>
      <c r="D41" s="256">
        <v>2.09</v>
      </c>
      <c r="E41" s="15"/>
      <c r="F41" s="187">
        <f t="shared" si="1"/>
      </c>
      <c r="G41" s="49"/>
      <c r="H41" s="1"/>
    </row>
    <row r="42" spans="1:8" ht="15">
      <c r="A42" s="29">
        <v>35</v>
      </c>
      <c r="B42" s="138" t="s">
        <v>119</v>
      </c>
      <c r="C42" s="186" t="s">
        <v>180</v>
      </c>
      <c r="D42" s="256">
        <v>2.99</v>
      </c>
      <c r="E42" s="15"/>
      <c r="F42" s="187">
        <f t="shared" si="1"/>
      </c>
      <c r="G42" s="49"/>
      <c r="H42" s="1"/>
    </row>
    <row r="43" spans="1:8" ht="15.75" thickBot="1">
      <c r="A43" s="30">
        <v>36</v>
      </c>
      <c r="B43" s="176" t="s">
        <v>120</v>
      </c>
      <c r="C43" s="9" t="s">
        <v>180</v>
      </c>
      <c r="D43" s="257">
        <v>3.71</v>
      </c>
      <c r="E43" s="12"/>
      <c r="F43" s="104">
        <f t="shared" si="1"/>
      </c>
      <c r="G43" s="67"/>
      <c r="H43" s="1"/>
    </row>
    <row r="44" spans="1:8" ht="15.75" thickBot="1">
      <c r="A44" s="325" t="s">
        <v>354</v>
      </c>
      <c r="B44" s="336"/>
      <c r="C44" s="337"/>
      <c r="D44" s="337"/>
      <c r="E44" s="337"/>
      <c r="F44" s="337"/>
      <c r="G44" s="337"/>
      <c r="H44" s="1"/>
    </row>
    <row r="45" spans="1:8" ht="15">
      <c r="A45" s="48">
        <v>37</v>
      </c>
      <c r="B45" s="175" t="s">
        <v>355</v>
      </c>
      <c r="C45" s="184" t="s">
        <v>180</v>
      </c>
      <c r="D45" s="255">
        <v>16.28</v>
      </c>
      <c r="E45" s="13"/>
      <c r="F45" s="16">
        <f t="shared" si="1"/>
      </c>
      <c r="G45" s="62"/>
      <c r="H45" s="1"/>
    </row>
    <row r="46" spans="1:8" ht="15">
      <c r="A46" s="29">
        <v>38</v>
      </c>
      <c r="B46" s="138" t="s">
        <v>367</v>
      </c>
      <c r="C46" s="186" t="s">
        <v>180</v>
      </c>
      <c r="D46" s="256">
        <v>6.68</v>
      </c>
      <c r="E46" s="15"/>
      <c r="F46" s="187">
        <f t="shared" si="1"/>
      </c>
      <c r="G46" s="49"/>
      <c r="H46" s="1"/>
    </row>
    <row r="47" spans="1:8" ht="15">
      <c r="A47" s="29">
        <v>39</v>
      </c>
      <c r="B47" s="138" t="s">
        <v>356</v>
      </c>
      <c r="C47" s="186" t="s">
        <v>180</v>
      </c>
      <c r="D47" s="256">
        <v>9.37</v>
      </c>
      <c r="E47" s="15"/>
      <c r="F47" s="187">
        <f t="shared" si="1"/>
      </c>
      <c r="G47" s="49"/>
      <c r="H47" s="1"/>
    </row>
    <row r="48" spans="1:8" ht="15.75" thickBot="1">
      <c r="A48" s="31">
        <v>40</v>
      </c>
      <c r="B48" s="176" t="s">
        <v>357</v>
      </c>
      <c r="C48" s="9" t="s">
        <v>180</v>
      </c>
      <c r="D48" s="257">
        <v>8.35</v>
      </c>
      <c r="E48" s="12"/>
      <c r="F48" s="104">
        <f t="shared" si="1"/>
      </c>
      <c r="G48" s="67"/>
      <c r="H48" s="1"/>
    </row>
    <row r="49" spans="1:8" ht="15.75" thickBot="1">
      <c r="A49" s="325" t="s">
        <v>358</v>
      </c>
      <c r="B49" s="336"/>
      <c r="C49" s="337"/>
      <c r="D49" s="337"/>
      <c r="E49" s="337"/>
      <c r="F49" s="337"/>
      <c r="G49" s="337"/>
      <c r="H49" s="1"/>
    </row>
    <row r="50" spans="1:8" ht="15">
      <c r="A50" s="48">
        <v>41</v>
      </c>
      <c r="B50" s="175" t="s">
        <v>359</v>
      </c>
      <c r="C50" s="184" t="s">
        <v>180</v>
      </c>
      <c r="D50" s="255">
        <v>12.53</v>
      </c>
      <c r="E50" s="13"/>
      <c r="F50" s="16">
        <f t="shared" si="1"/>
      </c>
      <c r="G50" s="62"/>
      <c r="H50" s="1"/>
    </row>
    <row r="51" spans="1:8" ht="15">
      <c r="A51" s="29">
        <v>42</v>
      </c>
      <c r="B51" s="138" t="s">
        <v>360</v>
      </c>
      <c r="C51" s="186" t="s">
        <v>180</v>
      </c>
      <c r="D51" s="256">
        <v>16.89</v>
      </c>
      <c r="E51" s="15"/>
      <c r="F51" s="187">
        <f t="shared" si="1"/>
      </c>
      <c r="G51" s="49"/>
      <c r="H51" s="1"/>
    </row>
    <row r="52" spans="1:8" ht="15">
      <c r="A52" s="29">
        <v>43</v>
      </c>
      <c r="B52" s="138" t="s">
        <v>361</v>
      </c>
      <c r="C52" s="186" t="s">
        <v>180</v>
      </c>
      <c r="D52" s="256">
        <v>21.95</v>
      </c>
      <c r="E52" s="15"/>
      <c r="F52" s="187">
        <f t="shared" si="1"/>
      </c>
      <c r="G52" s="49"/>
      <c r="H52" s="1"/>
    </row>
    <row r="53" spans="1:8" ht="15">
      <c r="A53" s="29">
        <v>44</v>
      </c>
      <c r="B53" s="138" t="s">
        <v>362</v>
      </c>
      <c r="C53" s="186" t="s">
        <v>180</v>
      </c>
      <c r="D53" s="256">
        <v>14.34</v>
      </c>
      <c r="E53" s="15"/>
      <c r="F53" s="187">
        <f t="shared" si="1"/>
      </c>
      <c r="G53" s="49"/>
      <c r="H53" s="1"/>
    </row>
    <row r="54" spans="1:8" ht="15">
      <c r="A54" s="29">
        <v>45</v>
      </c>
      <c r="B54" s="138" t="s">
        <v>363</v>
      </c>
      <c r="C54" s="186" t="s">
        <v>180</v>
      </c>
      <c r="D54" s="256">
        <v>17.1</v>
      </c>
      <c r="E54" s="15"/>
      <c r="F54" s="187">
        <f t="shared" si="1"/>
      </c>
      <c r="G54" s="49"/>
      <c r="H54" s="1"/>
    </row>
    <row r="55" spans="1:8" ht="15">
      <c r="A55" s="29">
        <v>46</v>
      </c>
      <c r="B55" s="138" t="s">
        <v>364</v>
      </c>
      <c r="C55" s="186" t="s">
        <v>180</v>
      </c>
      <c r="D55" s="256">
        <v>18.62</v>
      </c>
      <c r="E55" s="15"/>
      <c r="F55" s="187">
        <f t="shared" si="1"/>
      </c>
      <c r="G55" s="49"/>
      <c r="H55" s="1"/>
    </row>
    <row r="56" spans="1:8" ht="15">
      <c r="A56" s="29">
        <v>47</v>
      </c>
      <c r="B56" s="138" t="s">
        <v>365</v>
      </c>
      <c r="C56" s="186" t="s">
        <v>180</v>
      </c>
      <c r="D56" s="256">
        <v>12.85</v>
      </c>
      <c r="E56" s="15"/>
      <c r="F56" s="187">
        <f t="shared" si="1"/>
      </c>
      <c r="G56" s="49"/>
      <c r="H56" s="1"/>
    </row>
    <row r="57" spans="1:8" ht="15.75" thickBot="1">
      <c r="A57" s="31">
        <v>48</v>
      </c>
      <c r="B57" s="190" t="s">
        <v>366</v>
      </c>
      <c r="C57" s="10" t="s">
        <v>180</v>
      </c>
      <c r="D57" s="260">
        <v>10.39</v>
      </c>
      <c r="E57" s="32"/>
      <c r="F57" s="20">
        <f t="shared" si="1"/>
      </c>
      <c r="G57" s="63"/>
      <c r="H57" s="1"/>
    </row>
    <row r="58" ht="15"/>
    <row r="59" spans="2:7" ht="30" customHeight="1">
      <c r="B59" s="33" t="s">
        <v>209</v>
      </c>
      <c r="C59" s="320" t="s">
        <v>210</v>
      </c>
      <c r="D59" s="320"/>
      <c r="E59" s="320"/>
      <c r="F59" s="320"/>
      <c r="G59" s="320"/>
    </row>
    <row r="60" spans="2:7" ht="30" customHeight="1">
      <c r="B60" s="335"/>
      <c r="C60" s="320" t="s">
        <v>490</v>
      </c>
      <c r="D60" s="320"/>
      <c r="E60" s="320"/>
      <c r="F60" s="320"/>
      <c r="G60" s="320"/>
    </row>
    <row r="61" spans="2:7" ht="15" customHeight="1">
      <c r="B61" s="335"/>
      <c r="C61" s="321" t="s">
        <v>491</v>
      </c>
      <c r="D61" s="321"/>
      <c r="E61" s="321"/>
      <c r="F61" s="321"/>
      <c r="G61" s="321"/>
    </row>
    <row r="62" spans="2:7" ht="15" hidden="1">
      <c r="B62" s="40"/>
      <c r="C62" s="321" t="s">
        <v>211</v>
      </c>
      <c r="D62" s="321"/>
      <c r="E62" s="321"/>
      <c r="F62" s="321"/>
      <c r="G62" s="321"/>
    </row>
    <row r="63" ht="15" hidden="1"/>
    <row r="64" ht="15" hidden="1"/>
    <row r="65" ht="15" hidden="1"/>
    <row r="66" ht="15" hidden="1"/>
    <row r="67" ht="15" hidden="1"/>
    <row r="68" ht="15" hidden="1"/>
    <row r="69" ht="15" hidden="1"/>
    <row r="70" ht="15" hidden="1"/>
    <row r="71" ht="15" hidden="1"/>
    <row r="72" ht="15" hidden="1"/>
    <row r="73" ht="15" hidden="1"/>
  </sheetData>
  <sheetProtection password="CCE5" sheet="1" objects="1" scenarios="1" selectLockedCells="1"/>
  <mergeCells count="19">
    <mergeCell ref="A3:B3"/>
    <mergeCell ref="A20:B20"/>
    <mergeCell ref="A29:B29"/>
    <mergeCell ref="A37:B37"/>
    <mergeCell ref="C8:G8"/>
    <mergeCell ref="C20:G20"/>
    <mergeCell ref="C29:G29"/>
    <mergeCell ref="C37:G37"/>
    <mergeCell ref="C3:G3"/>
    <mergeCell ref="A8:B8"/>
    <mergeCell ref="C60:G60"/>
    <mergeCell ref="C61:G61"/>
    <mergeCell ref="C62:G62"/>
    <mergeCell ref="B60:B61"/>
    <mergeCell ref="A44:B44"/>
    <mergeCell ref="A49:B49"/>
    <mergeCell ref="C44:G44"/>
    <mergeCell ref="C49:G49"/>
    <mergeCell ref="C59:G59"/>
  </mergeCells>
  <printOptions/>
  <pageMargins left="0.7" right="0.7" top="0.75" bottom="0.75" header="0.3" footer="0.3"/>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Sheet6">
    <tabColor theme="1"/>
  </sheetPr>
  <dimension ref="A1:G61"/>
  <sheetViews>
    <sheetView showGridLines="0" zoomScalePageLayoutView="0" workbookViewId="0" topLeftCell="A1">
      <pane ySplit="1" topLeftCell="A2" activePane="bottomLeft" state="frozen"/>
      <selection pane="topLeft" activeCell="A1" sqref="A1"/>
      <selection pane="bottomLeft" activeCell="A51" sqref="A51:B51"/>
    </sheetView>
  </sheetViews>
  <sheetFormatPr defaultColWidth="0" defaultRowHeight="15" zeroHeight="1"/>
  <cols>
    <col min="1" max="1" width="9.140625" style="0" customWidth="1"/>
    <col min="2" max="2" width="36.7109375" style="0" customWidth="1"/>
    <col min="3" max="6" width="14.421875" style="0" customWidth="1"/>
    <col min="7" max="7" width="40.7109375" style="0" customWidth="1"/>
    <col min="8" max="16384" width="9.140625" style="0" hidden="1" customWidth="1"/>
  </cols>
  <sheetData>
    <row r="1" spans="1:7" s="102" customFormat="1" ht="46.5" thickBot="1">
      <c r="A1" s="76" t="s">
        <v>0</v>
      </c>
      <c r="B1" s="44" t="s">
        <v>1</v>
      </c>
      <c r="C1" s="77" t="s">
        <v>2</v>
      </c>
      <c r="D1" s="45" t="s">
        <v>500</v>
      </c>
      <c r="E1" s="80" t="s">
        <v>221</v>
      </c>
      <c r="F1" s="45" t="s">
        <v>501</v>
      </c>
      <c r="G1" s="139" t="s">
        <v>3</v>
      </c>
    </row>
    <row r="2" spans="1:7" s="103" customFormat="1" ht="10.5" customHeight="1" thickBot="1">
      <c r="A2" s="147">
        <v>1</v>
      </c>
      <c r="B2" s="81">
        <v>2</v>
      </c>
      <c r="C2" s="82">
        <v>3</v>
      </c>
      <c r="D2" s="148">
        <v>4</v>
      </c>
      <c r="E2" s="149">
        <v>5</v>
      </c>
      <c r="F2" s="148">
        <v>6</v>
      </c>
      <c r="G2" s="150">
        <v>7</v>
      </c>
    </row>
    <row r="3" spans="1:7" s="37" customFormat="1" ht="15.75" thickBot="1">
      <c r="A3" s="325" t="s">
        <v>139</v>
      </c>
      <c r="B3" s="326"/>
      <c r="C3" s="327"/>
      <c r="D3" s="328"/>
      <c r="E3" s="328"/>
      <c r="F3" s="328"/>
      <c r="G3" s="328"/>
    </row>
    <row r="4" spans="1:7" s="37" customFormat="1" ht="15">
      <c r="A4" s="48">
        <v>1</v>
      </c>
      <c r="B4" s="22" t="s">
        <v>266</v>
      </c>
      <c r="C4" s="7" t="s">
        <v>179</v>
      </c>
      <c r="D4" s="255">
        <v>142.33</v>
      </c>
      <c r="E4" s="13"/>
      <c r="F4" s="16">
        <f>IF(ISNUMBER(E4),E4*D4,"")</f>
      </c>
      <c r="G4" s="151"/>
    </row>
    <row r="5" spans="1:7" s="37" customFormat="1" ht="15">
      <c r="A5" s="29">
        <v>2</v>
      </c>
      <c r="B5" s="23" t="s">
        <v>267</v>
      </c>
      <c r="C5" s="8" t="s">
        <v>179</v>
      </c>
      <c r="D5" s="256">
        <v>142.33</v>
      </c>
      <c r="E5" s="15"/>
      <c r="F5" s="19">
        <f aca="true" t="shared" si="0" ref="F5:F52">IF(ISNUMBER(E5),E5*D5,"")</f>
      </c>
      <c r="G5" s="61"/>
    </row>
    <row r="6" spans="1:7" s="37" customFormat="1" ht="15">
      <c r="A6" s="29">
        <v>3</v>
      </c>
      <c r="B6" s="23" t="s">
        <v>268</v>
      </c>
      <c r="C6" s="8" t="s">
        <v>179</v>
      </c>
      <c r="D6" s="256">
        <v>142.33</v>
      </c>
      <c r="E6" s="15"/>
      <c r="F6" s="104">
        <f t="shared" si="0"/>
      </c>
      <c r="G6" s="61"/>
    </row>
    <row r="7" spans="1:7" s="37" customFormat="1" ht="15">
      <c r="A7" s="29">
        <v>4</v>
      </c>
      <c r="B7" s="23" t="s">
        <v>269</v>
      </c>
      <c r="C7" s="8" t="s">
        <v>179</v>
      </c>
      <c r="D7" s="256">
        <v>142.33</v>
      </c>
      <c r="E7" s="105"/>
      <c r="F7" s="106">
        <f t="shared" si="0"/>
      </c>
      <c r="G7" s="61"/>
    </row>
    <row r="8" spans="1:7" s="37" customFormat="1" ht="15">
      <c r="A8" s="29">
        <v>5</v>
      </c>
      <c r="B8" s="23" t="s">
        <v>270</v>
      </c>
      <c r="C8" s="8" t="s">
        <v>179</v>
      </c>
      <c r="D8" s="256">
        <v>142.33</v>
      </c>
      <c r="E8" s="15"/>
      <c r="F8" s="16">
        <f t="shared" si="0"/>
      </c>
      <c r="G8" s="61"/>
    </row>
    <row r="9" spans="1:7" s="37" customFormat="1" ht="15">
      <c r="A9" s="29">
        <v>6</v>
      </c>
      <c r="B9" s="23" t="s">
        <v>271</v>
      </c>
      <c r="C9" s="8" t="s">
        <v>179</v>
      </c>
      <c r="D9" s="256">
        <v>142.33</v>
      </c>
      <c r="E9" s="15"/>
      <c r="F9" s="19">
        <f t="shared" si="0"/>
      </c>
      <c r="G9" s="61"/>
    </row>
    <row r="10" spans="1:7" s="37" customFormat="1" ht="15">
      <c r="A10" s="29">
        <v>7</v>
      </c>
      <c r="B10" s="23" t="s">
        <v>272</v>
      </c>
      <c r="C10" s="8" t="s">
        <v>179</v>
      </c>
      <c r="D10" s="256">
        <v>142.33</v>
      </c>
      <c r="E10" s="105"/>
      <c r="F10" s="106">
        <f t="shared" si="0"/>
      </c>
      <c r="G10" s="61"/>
    </row>
    <row r="11" spans="1:7" s="37" customFormat="1" ht="15">
      <c r="A11" s="29">
        <v>8</v>
      </c>
      <c r="B11" s="23" t="s">
        <v>273</v>
      </c>
      <c r="C11" s="8" t="s">
        <v>179</v>
      </c>
      <c r="D11" s="256">
        <v>142.33</v>
      </c>
      <c r="E11" s="15"/>
      <c r="F11" s="19">
        <f t="shared" si="0"/>
      </c>
      <c r="G11" s="61"/>
    </row>
    <row r="12" spans="1:7" s="37" customFormat="1" ht="15">
      <c r="A12" s="29">
        <v>9</v>
      </c>
      <c r="B12" s="23" t="s">
        <v>274</v>
      </c>
      <c r="C12" s="8" t="s">
        <v>179</v>
      </c>
      <c r="D12" s="256">
        <v>142.33</v>
      </c>
      <c r="E12" s="15"/>
      <c r="F12" s="19">
        <f t="shared" si="0"/>
      </c>
      <c r="G12" s="61"/>
    </row>
    <row r="13" spans="1:7" s="37" customFormat="1" ht="15">
      <c r="A13" s="29">
        <v>10</v>
      </c>
      <c r="B13" s="23" t="s">
        <v>275</v>
      </c>
      <c r="C13" s="8" t="s">
        <v>179</v>
      </c>
      <c r="D13" s="256">
        <v>142.33</v>
      </c>
      <c r="E13" s="15"/>
      <c r="F13" s="19">
        <f t="shared" si="0"/>
      </c>
      <c r="G13" s="61"/>
    </row>
    <row r="14" spans="1:7" s="37" customFormat="1" ht="15">
      <c r="A14" s="29">
        <v>11</v>
      </c>
      <c r="B14" s="24" t="s">
        <v>276</v>
      </c>
      <c r="C14" s="78" t="s">
        <v>179</v>
      </c>
      <c r="D14" s="256">
        <v>142.33</v>
      </c>
      <c r="E14" s="15"/>
      <c r="F14" s="19">
        <f t="shared" si="0"/>
      </c>
      <c r="G14" s="61"/>
    </row>
    <row r="15" spans="1:7" s="37" customFormat="1" ht="15">
      <c r="A15" s="29">
        <v>12</v>
      </c>
      <c r="B15" s="24" t="s">
        <v>277</v>
      </c>
      <c r="C15" s="78" t="s">
        <v>179</v>
      </c>
      <c r="D15" s="256">
        <v>142.33</v>
      </c>
      <c r="E15" s="15"/>
      <c r="F15" s="19">
        <f t="shared" si="0"/>
      </c>
      <c r="G15" s="61"/>
    </row>
    <row r="16" spans="1:7" s="37" customFormat="1" ht="15">
      <c r="A16" s="29">
        <v>13</v>
      </c>
      <c r="B16" s="24" t="s">
        <v>278</v>
      </c>
      <c r="C16" s="78" t="s">
        <v>179</v>
      </c>
      <c r="D16" s="256">
        <v>142.33</v>
      </c>
      <c r="E16" s="15"/>
      <c r="F16" s="19">
        <f t="shared" si="0"/>
      </c>
      <c r="G16" s="61"/>
    </row>
    <row r="17" spans="1:7" s="37" customFormat="1" ht="15">
      <c r="A17" s="29">
        <v>14</v>
      </c>
      <c r="B17" s="24" t="s">
        <v>279</v>
      </c>
      <c r="C17" s="78" t="s">
        <v>179</v>
      </c>
      <c r="D17" s="256">
        <v>142.33</v>
      </c>
      <c r="E17" s="15"/>
      <c r="F17" s="19">
        <f t="shared" si="0"/>
      </c>
      <c r="G17" s="61"/>
    </row>
    <row r="18" spans="1:7" s="37" customFormat="1" ht="15">
      <c r="A18" s="29">
        <v>15</v>
      </c>
      <c r="B18" s="24" t="s">
        <v>281</v>
      </c>
      <c r="C18" s="78" t="s">
        <v>179</v>
      </c>
      <c r="D18" s="256">
        <v>142.33</v>
      </c>
      <c r="E18" s="15"/>
      <c r="F18" s="19">
        <f t="shared" si="0"/>
      </c>
      <c r="G18" s="61"/>
    </row>
    <row r="19" spans="1:7" s="37" customFormat="1" ht="15">
      <c r="A19" s="29">
        <v>16</v>
      </c>
      <c r="B19" s="24" t="s">
        <v>280</v>
      </c>
      <c r="C19" s="78" t="s">
        <v>179</v>
      </c>
      <c r="D19" s="256">
        <v>142.33</v>
      </c>
      <c r="E19" s="15"/>
      <c r="F19" s="19">
        <f t="shared" si="0"/>
      </c>
      <c r="G19" s="61"/>
    </row>
    <row r="20" spans="1:7" s="37" customFormat="1" ht="15">
      <c r="A20" s="29">
        <v>17</v>
      </c>
      <c r="B20" s="24" t="s">
        <v>282</v>
      </c>
      <c r="C20" s="78" t="s">
        <v>179</v>
      </c>
      <c r="D20" s="256">
        <v>142.33</v>
      </c>
      <c r="E20" s="15"/>
      <c r="F20" s="19">
        <f t="shared" si="0"/>
      </c>
      <c r="G20" s="61"/>
    </row>
    <row r="21" spans="1:7" s="37" customFormat="1" ht="15">
      <c r="A21" s="29">
        <v>18</v>
      </c>
      <c r="B21" s="24" t="s">
        <v>121</v>
      </c>
      <c r="C21" s="78" t="s">
        <v>179</v>
      </c>
      <c r="D21" s="256">
        <v>142.33</v>
      </c>
      <c r="E21" s="15"/>
      <c r="F21" s="19">
        <f t="shared" si="0"/>
      </c>
      <c r="G21" s="61"/>
    </row>
    <row r="22" spans="1:7" s="37" customFormat="1" ht="15">
      <c r="A22" s="29">
        <v>19</v>
      </c>
      <c r="B22" s="24" t="s">
        <v>122</v>
      </c>
      <c r="C22" s="78" t="s">
        <v>179</v>
      </c>
      <c r="D22" s="256">
        <v>142.33</v>
      </c>
      <c r="E22" s="15"/>
      <c r="F22" s="19">
        <f t="shared" si="0"/>
      </c>
      <c r="G22" s="61"/>
    </row>
    <row r="23" spans="1:7" s="37" customFormat="1" ht="15">
      <c r="A23" s="29">
        <v>20</v>
      </c>
      <c r="B23" s="24" t="s">
        <v>123</v>
      </c>
      <c r="C23" s="78" t="s">
        <v>179</v>
      </c>
      <c r="D23" s="256">
        <v>142.33</v>
      </c>
      <c r="E23" s="15"/>
      <c r="F23" s="19">
        <f t="shared" si="0"/>
      </c>
      <c r="G23" s="61"/>
    </row>
    <row r="24" spans="1:7" s="37" customFormat="1" ht="15">
      <c r="A24" s="29">
        <v>21</v>
      </c>
      <c r="B24" s="24" t="s">
        <v>124</v>
      </c>
      <c r="C24" s="78" t="s">
        <v>179</v>
      </c>
      <c r="D24" s="256">
        <v>142.33</v>
      </c>
      <c r="E24" s="15"/>
      <c r="F24" s="19">
        <f t="shared" si="0"/>
      </c>
      <c r="G24" s="61"/>
    </row>
    <row r="25" spans="1:7" s="37" customFormat="1" ht="15">
      <c r="A25" s="29">
        <v>22</v>
      </c>
      <c r="B25" s="24" t="s">
        <v>125</v>
      </c>
      <c r="C25" s="78" t="s">
        <v>179</v>
      </c>
      <c r="D25" s="256">
        <v>142.33</v>
      </c>
      <c r="E25" s="15"/>
      <c r="F25" s="19">
        <f t="shared" si="0"/>
      </c>
      <c r="G25" s="61"/>
    </row>
    <row r="26" spans="1:7" s="37" customFormat="1" ht="15">
      <c r="A26" s="29">
        <v>23</v>
      </c>
      <c r="B26" s="24" t="s">
        <v>126</v>
      </c>
      <c r="C26" s="78" t="s">
        <v>179</v>
      </c>
      <c r="D26" s="256">
        <v>142.33</v>
      </c>
      <c r="E26" s="15"/>
      <c r="F26" s="19">
        <f t="shared" si="0"/>
      </c>
      <c r="G26" s="61"/>
    </row>
    <row r="27" spans="1:7" s="37" customFormat="1" ht="15">
      <c r="A27" s="29">
        <v>24</v>
      </c>
      <c r="B27" s="24" t="s">
        <v>127</v>
      </c>
      <c r="C27" s="78" t="s">
        <v>179</v>
      </c>
      <c r="D27" s="256">
        <v>142.33</v>
      </c>
      <c r="E27" s="15"/>
      <c r="F27" s="19">
        <f t="shared" si="0"/>
      </c>
      <c r="G27" s="61"/>
    </row>
    <row r="28" spans="1:7" s="37" customFormat="1" ht="15">
      <c r="A28" s="29">
        <v>25</v>
      </c>
      <c r="B28" s="24" t="s">
        <v>128</v>
      </c>
      <c r="C28" s="78" t="s">
        <v>179</v>
      </c>
      <c r="D28" s="256">
        <v>142.33</v>
      </c>
      <c r="E28" s="15"/>
      <c r="F28" s="19">
        <f t="shared" si="0"/>
      </c>
      <c r="G28" s="61"/>
    </row>
    <row r="29" spans="1:7" s="37" customFormat="1" ht="15">
      <c r="A29" s="29">
        <v>26</v>
      </c>
      <c r="B29" s="24" t="s">
        <v>129</v>
      </c>
      <c r="C29" s="78" t="s">
        <v>179</v>
      </c>
      <c r="D29" s="256">
        <v>142.33</v>
      </c>
      <c r="E29" s="15"/>
      <c r="F29" s="19">
        <f t="shared" si="0"/>
      </c>
      <c r="G29" s="61"/>
    </row>
    <row r="30" spans="1:7" s="37" customFormat="1" ht="15">
      <c r="A30" s="29">
        <v>27</v>
      </c>
      <c r="B30" s="24" t="s">
        <v>130</v>
      </c>
      <c r="C30" s="78" t="s">
        <v>179</v>
      </c>
      <c r="D30" s="256">
        <v>142.33</v>
      </c>
      <c r="E30" s="15"/>
      <c r="F30" s="19">
        <f t="shared" si="0"/>
      </c>
      <c r="G30" s="61"/>
    </row>
    <row r="31" spans="1:7" s="37" customFormat="1" ht="15">
      <c r="A31" s="29">
        <v>28</v>
      </c>
      <c r="B31" s="24" t="s">
        <v>131</v>
      </c>
      <c r="C31" s="78" t="s">
        <v>179</v>
      </c>
      <c r="D31" s="256">
        <v>142.33</v>
      </c>
      <c r="E31" s="15"/>
      <c r="F31" s="19">
        <f t="shared" si="0"/>
      </c>
      <c r="G31" s="61"/>
    </row>
    <row r="32" spans="1:7" s="37" customFormat="1" ht="15">
      <c r="A32" s="29">
        <v>29</v>
      </c>
      <c r="B32" s="24" t="s">
        <v>132</v>
      </c>
      <c r="C32" s="78" t="s">
        <v>179</v>
      </c>
      <c r="D32" s="256">
        <v>142.33</v>
      </c>
      <c r="E32" s="15"/>
      <c r="F32" s="19">
        <f t="shared" si="0"/>
      </c>
      <c r="G32" s="61"/>
    </row>
    <row r="33" spans="1:7" s="37" customFormat="1" ht="15">
      <c r="A33" s="29">
        <v>30</v>
      </c>
      <c r="B33" s="24" t="s">
        <v>133</v>
      </c>
      <c r="C33" s="78" t="s">
        <v>179</v>
      </c>
      <c r="D33" s="256">
        <v>142.33</v>
      </c>
      <c r="E33" s="15"/>
      <c r="F33" s="19">
        <f t="shared" si="0"/>
      </c>
      <c r="G33" s="61"/>
    </row>
    <row r="34" spans="1:7" s="37" customFormat="1" ht="15">
      <c r="A34" s="29">
        <v>31</v>
      </c>
      <c r="B34" s="24" t="s">
        <v>134</v>
      </c>
      <c r="C34" s="78" t="s">
        <v>179</v>
      </c>
      <c r="D34" s="256">
        <v>142.33</v>
      </c>
      <c r="E34" s="15"/>
      <c r="F34" s="19">
        <f t="shared" si="0"/>
      </c>
      <c r="G34" s="61"/>
    </row>
    <row r="35" spans="1:7" s="37" customFormat="1" ht="15">
      <c r="A35" s="29">
        <v>32</v>
      </c>
      <c r="B35" s="24" t="s">
        <v>135</v>
      </c>
      <c r="C35" s="78" t="s">
        <v>179</v>
      </c>
      <c r="D35" s="256">
        <v>142.33</v>
      </c>
      <c r="E35" s="15"/>
      <c r="F35" s="19">
        <f t="shared" si="0"/>
      </c>
      <c r="G35" s="61"/>
    </row>
    <row r="36" spans="1:7" s="37" customFormat="1" ht="15">
      <c r="A36" s="29">
        <v>33</v>
      </c>
      <c r="B36" s="24" t="s">
        <v>136</v>
      </c>
      <c r="C36" s="78" t="s">
        <v>179</v>
      </c>
      <c r="D36" s="256">
        <v>142.33</v>
      </c>
      <c r="E36" s="15"/>
      <c r="F36" s="19">
        <f t="shared" si="0"/>
      </c>
      <c r="G36" s="61"/>
    </row>
    <row r="37" spans="1:7" s="37" customFormat="1" ht="15.75" thickBot="1">
      <c r="A37" s="30">
        <v>34</v>
      </c>
      <c r="B37" s="59" t="s">
        <v>137</v>
      </c>
      <c r="C37" s="56" t="s">
        <v>179</v>
      </c>
      <c r="D37" s="257">
        <v>142.33</v>
      </c>
      <c r="E37" s="12"/>
      <c r="F37" s="104">
        <f t="shared" si="0"/>
      </c>
      <c r="G37" s="152"/>
    </row>
    <row r="38" spans="1:7" s="37" customFormat="1" ht="15.75" thickBot="1">
      <c r="A38" s="349" t="s">
        <v>138</v>
      </c>
      <c r="B38" s="350"/>
      <c r="C38" s="331"/>
      <c r="D38" s="332"/>
      <c r="E38" s="332"/>
      <c r="F38" s="332"/>
      <c r="G38" s="332"/>
    </row>
    <row r="39" spans="1:7" s="37" customFormat="1" ht="15">
      <c r="A39" s="48">
        <v>35</v>
      </c>
      <c r="B39" s="36" t="s">
        <v>140</v>
      </c>
      <c r="C39" s="7" t="s">
        <v>179</v>
      </c>
      <c r="D39" s="255">
        <v>237</v>
      </c>
      <c r="E39" s="13"/>
      <c r="F39" s="16">
        <f t="shared" si="0"/>
      </c>
      <c r="G39" s="151"/>
    </row>
    <row r="40" spans="1:7" s="37" customFormat="1" ht="15">
      <c r="A40" s="29">
        <v>36</v>
      </c>
      <c r="B40" s="24" t="s">
        <v>141</v>
      </c>
      <c r="C40" s="8" t="s">
        <v>179</v>
      </c>
      <c r="D40" s="256">
        <v>237</v>
      </c>
      <c r="E40" s="15"/>
      <c r="F40" s="19">
        <f t="shared" si="0"/>
      </c>
      <c r="G40" s="61"/>
    </row>
    <row r="41" spans="1:7" s="37" customFormat="1" ht="15">
      <c r="A41" s="29">
        <v>37</v>
      </c>
      <c r="B41" s="24" t="s">
        <v>142</v>
      </c>
      <c r="C41" s="8" t="s">
        <v>179</v>
      </c>
      <c r="D41" s="256">
        <v>237</v>
      </c>
      <c r="E41" s="15"/>
      <c r="F41" s="19">
        <f t="shared" si="0"/>
      </c>
      <c r="G41" s="61"/>
    </row>
    <row r="42" spans="1:7" s="37" customFormat="1" ht="15">
      <c r="A42" s="29">
        <v>38</v>
      </c>
      <c r="B42" s="24" t="s">
        <v>143</v>
      </c>
      <c r="C42" s="8" t="s">
        <v>179</v>
      </c>
      <c r="D42" s="256">
        <v>237</v>
      </c>
      <c r="E42" s="15"/>
      <c r="F42" s="19">
        <f t="shared" si="0"/>
      </c>
      <c r="G42" s="61"/>
    </row>
    <row r="43" spans="1:7" s="37" customFormat="1" ht="15">
      <c r="A43" s="29">
        <v>39</v>
      </c>
      <c r="B43" s="24" t="s">
        <v>144</v>
      </c>
      <c r="C43" s="8" t="s">
        <v>179</v>
      </c>
      <c r="D43" s="256">
        <v>237</v>
      </c>
      <c r="E43" s="15"/>
      <c r="F43" s="19">
        <f t="shared" si="0"/>
      </c>
      <c r="G43" s="61"/>
    </row>
    <row r="44" spans="1:7" s="37" customFormat="1" ht="15">
      <c r="A44" s="29">
        <v>40</v>
      </c>
      <c r="B44" s="24" t="s">
        <v>145</v>
      </c>
      <c r="C44" s="8" t="s">
        <v>179</v>
      </c>
      <c r="D44" s="256">
        <v>237</v>
      </c>
      <c r="E44" s="15"/>
      <c r="F44" s="19">
        <f t="shared" si="0"/>
      </c>
      <c r="G44" s="61"/>
    </row>
    <row r="45" spans="1:7" s="37" customFormat="1" ht="15">
      <c r="A45" s="29">
        <v>41</v>
      </c>
      <c r="B45" s="24" t="s">
        <v>146</v>
      </c>
      <c r="C45" s="8" t="s">
        <v>179</v>
      </c>
      <c r="D45" s="256">
        <v>237</v>
      </c>
      <c r="E45" s="15"/>
      <c r="F45" s="19">
        <f t="shared" si="0"/>
      </c>
      <c r="G45" s="61"/>
    </row>
    <row r="46" spans="1:7" s="37" customFormat="1" ht="15">
      <c r="A46" s="29">
        <v>42</v>
      </c>
      <c r="B46" s="24" t="s">
        <v>147</v>
      </c>
      <c r="C46" s="8" t="s">
        <v>179</v>
      </c>
      <c r="D46" s="256">
        <v>237</v>
      </c>
      <c r="E46" s="15"/>
      <c r="F46" s="19">
        <f t="shared" si="0"/>
      </c>
      <c r="G46" s="61"/>
    </row>
    <row r="47" spans="1:7" s="37" customFormat="1" ht="15">
      <c r="A47" s="29">
        <v>43</v>
      </c>
      <c r="B47" s="24" t="s">
        <v>148</v>
      </c>
      <c r="C47" s="8" t="s">
        <v>179</v>
      </c>
      <c r="D47" s="256">
        <v>237</v>
      </c>
      <c r="E47" s="15"/>
      <c r="F47" s="19">
        <f t="shared" si="0"/>
      </c>
      <c r="G47" s="61"/>
    </row>
    <row r="48" spans="1:7" s="37" customFormat="1" ht="15">
      <c r="A48" s="29">
        <v>44</v>
      </c>
      <c r="B48" s="24" t="s">
        <v>149</v>
      </c>
      <c r="C48" s="8" t="s">
        <v>179</v>
      </c>
      <c r="D48" s="256">
        <v>237</v>
      </c>
      <c r="E48" s="15"/>
      <c r="F48" s="19">
        <f t="shared" si="0"/>
      </c>
      <c r="G48" s="61"/>
    </row>
    <row r="49" spans="1:7" s="37" customFormat="1" ht="15">
      <c r="A49" s="29">
        <v>45</v>
      </c>
      <c r="B49" s="24" t="s">
        <v>150</v>
      </c>
      <c r="C49" s="8" t="s">
        <v>179</v>
      </c>
      <c r="D49" s="256">
        <v>237</v>
      </c>
      <c r="E49" s="15"/>
      <c r="F49" s="19">
        <f t="shared" si="0"/>
      </c>
      <c r="G49" s="61"/>
    </row>
    <row r="50" spans="1:7" s="37" customFormat="1" ht="15.75" thickBot="1">
      <c r="A50" s="30">
        <v>46</v>
      </c>
      <c r="B50" s="59" t="s">
        <v>151</v>
      </c>
      <c r="C50" s="9" t="s">
        <v>179</v>
      </c>
      <c r="D50" s="257">
        <v>237</v>
      </c>
      <c r="E50" s="12"/>
      <c r="F50" s="104">
        <f t="shared" si="0"/>
      </c>
      <c r="G50" s="152"/>
    </row>
    <row r="51" spans="1:3" s="337" customFormat="1" ht="15.75" thickBot="1">
      <c r="A51" s="323" t="s">
        <v>506</v>
      </c>
      <c r="B51" s="324"/>
      <c r="C51" s="348"/>
    </row>
    <row r="52" spans="1:7" s="111" customFormat="1" ht="15.75" thickBot="1">
      <c r="A52" s="44">
        <v>47</v>
      </c>
      <c r="B52" s="110" t="s">
        <v>265</v>
      </c>
      <c r="C52" s="131" t="s">
        <v>179</v>
      </c>
      <c r="D52" s="261">
        <v>20.54</v>
      </c>
      <c r="E52" s="132"/>
      <c r="F52" s="41">
        <f t="shared" si="0"/>
      </c>
      <c r="G52" s="153"/>
    </row>
    <row r="53" ht="15"/>
    <row r="54" spans="2:7" ht="30" customHeight="1">
      <c r="B54" s="33" t="s">
        <v>209</v>
      </c>
      <c r="C54" s="320" t="s">
        <v>210</v>
      </c>
      <c r="D54" s="320"/>
      <c r="E54" s="320"/>
      <c r="F54" s="320"/>
      <c r="G54" s="320"/>
    </row>
    <row r="55" spans="2:7" ht="30" customHeight="1">
      <c r="B55" s="335"/>
      <c r="C55" s="320" t="s">
        <v>490</v>
      </c>
      <c r="D55" s="320"/>
      <c r="E55" s="320"/>
      <c r="F55" s="320"/>
      <c r="G55" s="320"/>
    </row>
    <row r="56" spans="2:7" ht="15" customHeight="1">
      <c r="B56" s="335"/>
      <c r="C56" s="321" t="s">
        <v>491</v>
      </c>
      <c r="D56" s="321"/>
      <c r="E56" s="321"/>
      <c r="F56" s="321"/>
      <c r="G56" s="321"/>
    </row>
    <row r="57" spans="2:7" ht="15" hidden="1">
      <c r="B57" s="40"/>
      <c r="C57" s="321" t="s">
        <v>211</v>
      </c>
      <c r="D57" s="321"/>
      <c r="E57" s="321"/>
      <c r="F57" s="321"/>
      <c r="G57" s="321"/>
    </row>
    <row r="58" spans="2:7" ht="15" hidden="1">
      <c r="B58" s="1"/>
      <c r="C58" s="34"/>
      <c r="D58" s="34"/>
      <c r="E58" s="34"/>
      <c r="F58" s="34"/>
      <c r="G58" s="34"/>
    </row>
    <row r="59" spans="2:7" ht="15" hidden="1">
      <c r="B59" s="1"/>
      <c r="C59" s="34"/>
      <c r="D59" s="34"/>
      <c r="E59" s="34"/>
      <c r="F59" s="34"/>
      <c r="G59" s="34"/>
    </row>
    <row r="60" spans="2:7" ht="15" hidden="1">
      <c r="B60" s="1"/>
      <c r="C60" s="34"/>
      <c r="D60" s="34"/>
      <c r="E60" s="34"/>
      <c r="F60" s="34"/>
      <c r="G60" s="34"/>
    </row>
    <row r="61" spans="2:7" ht="15" hidden="1">
      <c r="B61" s="1"/>
      <c r="C61" s="34"/>
      <c r="D61" s="34"/>
      <c r="E61" s="34"/>
      <c r="F61" s="34"/>
      <c r="G61" s="34"/>
    </row>
  </sheetData>
  <sheetProtection password="CCE5" sheet="1" objects="1" scenarios="1" selectLockedCells="1"/>
  <mergeCells count="11">
    <mergeCell ref="A3:B3"/>
    <mergeCell ref="C3:G3"/>
    <mergeCell ref="A38:B38"/>
    <mergeCell ref="C38:G38"/>
    <mergeCell ref="C54:G54"/>
    <mergeCell ref="C55:G55"/>
    <mergeCell ref="C56:G56"/>
    <mergeCell ref="C57:G57"/>
    <mergeCell ref="A51:B51"/>
    <mergeCell ref="C51:IV51"/>
    <mergeCell ref="B55:B56"/>
  </mergeCells>
  <printOptions/>
  <pageMargins left="0.7" right="0.7" top="0.75" bottom="0.75" header="0.3" footer="0.3"/>
  <pageSetup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sheetPr codeName="Sheet7">
    <tabColor theme="1"/>
  </sheetPr>
  <dimension ref="A1:G75"/>
  <sheetViews>
    <sheetView showGridLines="0" zoomScalePageLayoutView="0" workbookViewId="0" topLeftCell="A1">
      <pane ySplit="1" topLeftCell="A2" activePane="bottomLeft" state="frozen"/>
      <selection pane="topLeft" activeCell="A1" sqref="A1"/>
      <selection pane="bottomLeft" activeCell="D4" sqref="D4"/>
    </sheetView>
  </sheetViews>
  <sheetFormatPr defaultColWidth="0" defaultRowHeight="15" zeroHeight="1"/>
  <cols>
    <col min="1" max="1" width="9.140625" style="0" customWidth="1"/>
    <col min="2" max="2" width="40.8515625" style="0" bestFit="1" customWidth="1"/>
    <col min="3" max="6" width="14.28125" style="0" customWidth="1"/>
    <col min="7" max="7" width="40.7109375" style="0" customWidth="1"/>
    <col min="8" max="16384" width="9.140625" style="0" hidden="1" customWidth="1"/>
  </cols>
  <sheetData>
    <row r="1" spans="1:7" ht="46.5" thickBot="1">
      <c r="A1" s="69" t="s">
        <v>0</v>
      </c>
      <c r="B1" s="44" t="s">
        <v>1</v>
      </c>
      <c r="C1" s="46" t="s">
        <v>2</v>
      </c>
      <c r="D1" s="45" t="s">
        <v>500</v>
      </c>
      <c r="E1" s="80" t="s">
        <v>221</v>
      </c>
      <c r="F1" s="45" t="s">
        <v>501</v>
      </c>
      <c r="G1" s="139" t="s">
        <v>3</v>
      </c>
    </row>
    <row r="2" spans="1:7" ht="10.5" customHeight="1" thickBot="1">
      <c r="A2" s="81">
        <v>1</v>
      </c>
      <c r="B2" s="81">
        <v>2</v>
      </c>
      <c r="C2" s="82">
        <v>3</v>
      </c>
      <c r="D2" s="148">
        <v>4</v>
      </c>
      <c r="E2" s="150">
        <v>5</v>
      </c>
      <c r="F2" s="82">
        <v>6</v>
      </c>
      <c r="G2" s="150">
        <v>7</v>
      </c>
    </row>
    <row r="3" spans="1:7" ht="15.75" thickBot="1">
      <c r="A3" s="323" t="s">
        <v>241</v>
      </c>
      <c r="B3" s="324"/>
      <c r="C3" s="353"/>
      <c r="D3" s="354"/>
      <c r="E3" s="354"/>
      <c r="F3" s="354"/>
      <c r="G3" s="354"/>
    </row>
    <row r="4" spans="1:7" ht="15">
      <c r="A4" s="48">
        <v>1</v>
      </c>
      <c r="B4" s="22" t="s">
        <v>201</v>
      </c>
      <c r="C4" s="7" t="s">
        <v>180</v>
      </c>
      <c r="D4" s="255">
        <v>2.24</v>
      </c>
      <c r="E4" s="13"/>
      <c r="F4" s="16">
        <f>IF(ISNUMBER(E4),D4*E4,"")</f>
      </c>
      <c r="G4" s="62"/>
    </row>
    <row r="5" spans="1:7" ht="15">
      <c r="A5" s="29">
        <v>2</v>
      </c>
      <c r="B5" s="23" t="s">
        <v>203</v>
      </c>
      <c r="C5" s="7" t="s">
        <v>180</v>
      </c>
      <c r="D5" s="255">
        <v>2.2</v>
      </c>
      <c r="E5" s="15"/>
      <c r="F5" s="16">
        <f aca="true" t="shared" si="0" ref="F5:F66">IF(ISNUMBER(E5),D5*E5,"")</f>
      </c>
      <c r="G5" s="49"/>
    </row>
    <row r="6" spans="1:7" ht="15">
      <c r="A6" s="29">
        <v>3</v>
      </c>
      <c r="B6" s="23" t="s">
        <v>202</v>
      </c>
      <c r="C6" s="7" t="s">
        <v>180</v>
      </c>
      <c r="D6" s="255">
        <v>2.05</v>
      </c>
      <c r="E6" s="15"/>
      <c r="F6" s="16">
        <f t="shared" si="0"/>
      </c>
      <c r="G6" s="49"/>
    </row>
    <row r="7" spans="1:7" ht="15">
      <c r="A7" s="29">
        <v>4</v>
      </c>
      <c r="B7" s="23" t="s">
        <v>152</v>
      </c>
      <c r="C7" s="8" t="s">
        <v>180</v>
      </c>
      <c r="D7" s="256">
        <v>2.24</v>
      </c>
      <c r="E7" s="15"/>
      <c r="F7" s="16">
        <f t="shared" si="0"/>
      </c>
      <c r="G7" s="49"/>
    </row>
    <row r="8" spans="1:7" ht="15">
      <c r="A8" s="29">
        <v>5</v>
      </c>
      <c r="B8" s="23" t="s">
        <v>153</v>
      </c>
      <c r="C8" s="8" t="s">
        <v>180</v>
      </c>
      <c r="D8" s="256">
        <v>2.6</v>
      </c>
      <c r="E8" s="15"/>
      <c r="F8" s="16">
        <f t="shared" si="0"/>
      </c>
      <c r="G8" s="49"/>
    </row>
    <row r="9" spans="1:7" ht="15">
      <c r="A9" s="29">
        <v>6</v>
      </c>
      <c r="B9" s="23" t="s">
        <v>154</v>
      </c>
      <c r="C9" s="8" t="s">
        <v>180</v>
      </c>
      <c r="D9" s="256">
        <v>3.26</v>
      </c>
      <c r="E9" s="15"/>
      <c r="F9" s="16">
        <f t="shared" si="0"/>
      </c>
      <c r="G9" s="49"/>
    </row>
    <row r="10" spans="1:7" ht="15">
      <c r="A10" s="29">
        <v>7</v>
      </c>
      <c r="B10" s="23" t="s">
        <v>155</v>
      </c>
      <c r="C10" s="8" t="s">
        <v>180</v>
      </c>
      <c r="D10" s="256">
        <v>3.92</v>
      </c>
      <c r="E10" s="15"/>
      <c r="F10" s="16">
        <f t="shared" si="0"/>
      </c>
      <c r="G10" s="49"/>
    </row>
    <row r="11" spans="1:7" ht="15">
      <c r="A11" s="29">
        <v>8</v>
      </c>
      <c r="B11" s="23" t="s">
        <v>204</v>
      </c>
      <c r="C11" s="8" t="s">
        <v>180</v>
      </c>
      <c r="D11" s="256">
        <v>4.38</v>
      </c>
      <c r="E11" s="15"/>
      <c r="F11" s="16">
        <f t="shared" si="0"/>
      </c>
      <c r="G11" s="49"/>
    </row>
    <row r="12" spans="1:7" ht="15">
      <c r="A12" s="29">
        <v>9</v>
      </c>
      <c r="B12" s="23" t="s">
        <v>156</v>
      </c>
      <c r="C12" s="8" t="s">
        <v>180</v>
      </c>
      <c r="D12" s="256">
        <v>4.75</v>
      </c>
      <c r="E12" s="15"/>
      <c r="F12" s="16">
        <f t="shared" si="0"/>
      </c>
      <c r="G12" s="49"/>
    </row>
    <row r="13" spans="1:7" ht="15">
      <c r="A13" s="29">
        <v>10</v>
      </c>
      <c r="B13" s="23" t="s">
        <v>205</v>
      </c>
      <c r="C13" s="8" t="s">
        <v>180</v>
      </c>
      <c r="D13" s="256">
        <v>3.17</v>
      </c>
      <c r="E13" s="15"/>
      <c r="F13" s="18">
        <f t="shared" si="0"/>
      </c>
      <c r="G13" s="49"/>
    </row>
    <row r="14" spans="1:7" ht="15">
      <c r="A14" s="29">
        <v>11</v>
      </c>
      <c r="B14" s="23" t="s">
        <v>206</v>
      </c>
      <c r="C14" s="8" t="s">
        <v>180</v>
      </c>
      <c r="D14" s="256">
        <v>3.79</v>
      </c>
      <c r="E14" s="15"/>
      <c r="F14" s="16">
        <f t="shared" si="0"/>
      </c>
      <c r="G14" s="49"/>
    </row>
    <row r="15" spans="1:7" ht="15">
      <c r="A15" s="29">
        <v>12</v>
      </c>
      <c r="B15" s="23" t="s">
        <v>207</v>
      </c>
      <c r="C15" s="8" t="s">
        <v>180</v>
      </c>
      <c r="D15" s="256">
        <v>4.55</v>
      </c>
      <c r="E15" s="15"/>
      <c r="F15" s="16">
        <f t="shared" si="0"/>
      </c>
      <c r="G15" s="49"/>
    </row>
    <row r="16" spans="1:7" ht="15.75" thickBot="1">
      <c r="A16" s="30">
        <v>13</v>
      </c>
      <c r="B16" s="25" t="s">
        <v>208</v>
      </c>
      <c r="C16" s="9" t="s">
        <v>180</v>
      </c>
      <c r="D16" s="257">
        <v>5.56</v>
      </c>
      <c r="E16" s="12"/>
      <c r="F16" s="108">
        <f t="shared" si="0"/>
      </c>
      <c r="G16" s="67"/>
    </row>
    <row r="17" spans="1:7" ht="15.75" thickBot="1">
      <c r="A17" s="323" t="s">
        <v>194</v>
      </c>
      <c r="B17" s="324"/>
      <c r="C17" s="351"/>
      <c r="D17" s="352"/>
      <c r="E17" s="352"/>
      <c r="F17" s="352"/>
      <c r="G17" s="352"/>
    </row>
    <row r="18" spans="1:7" ht="15">
      <c r="A18" s="48">
        <v>14</v>
      </c>
      <c r="B18" s="83" t="s">
        <v>247</v>
      </c>
      <c r="C18" s="136" t="s">
        <v>180</v>
      </c>
      <c r="D18" s="250">
        <v>2.45</v>
      </c>
      <c r="E18" s="13"/>
      <c r="F18" s="155">
        <f t="shared" si="0"/>
      </c>
      <c r="G18" s="62"/>
    </row>
    <row r="19" spans="1:7" ht="15">
      <c r="A19" s="29">
        <v>15</v>
      </c>
      <c r="B19" s="84" t="s">
        <v>254</v>
      </c>
      <c r="C19" s="53" t="s">
        <v>180</v>
      </c>
      <c r="D19" s="248">
        <v>3.08</v>
      </c>
      <c r="E19" s="15"/>
      <c r="F19" s="16">
        <f t="shared" si="0"/>
      </c>
      <c r="G19" s="49"/>
    </row>
    <row r="20" spans="1:7" ht="15">
      <c r="A20" s="29">
        <v>16</v>
      </c>
      <c r="B20" s="84" t="s">
        <v>249</v>
      </c>
      <c r="C20" s="53" t="s">
        <v>180</v>
      </c>
      <c r="D20" s="248">
        <v>3.47</v>
      </c>
      <c r="E20" s="15"/>
      <c r="F20" s="16">
        <f t="shared" si="0"/>
      </c>
      <c r="G20" s="49"/>
    </row>
    <row r="21" spans="1:7" ht="15">
      <c r="A21" s="29">
        <v>17</v>
      </c>
      <c r="B21" s="84" t="s">
        <v>255</v>
      </c>
      <c r="C21" s="53" t="s">
        <v>180</v>
      </c>
      <c r="D21" s="248">
        <v>4.41</v>
      </c>
      <c r="E21" s="15"/>
      <c r="F21" s="16">
        <f t="shared" si="0"/>
      </c>
      <c r="G21" s="49"/>
    </row>
    <row r="22" spans="1:7" ht="15.75" thickBot="1">
      <c r="A22" s="30">
        <v>18</v>
      </c>
      <c r="B22" s="85" t="s">
        <v>253</v>
      </c>
      <c r="C22" s="56" t="s">
        <v>180</v>
      </c>
      <c r="D22" s="251">
        <v>5.13</v>
      </c>
      <c r="E22" s="12"/>
      <c r="F22" s="108">
        <f t="shared" si="0"/>
      </c>
      <c r="G22" s="67"/>
    </row>
    <row r="23" spans="1:7" ht="15.75" thickBot="1">
      <c r="A23" s="323" t="s">
        <v>242</v>
      </c>
      <c r="B23" s="324"/>
      <c r="C23" s="351"/>
      <c r="D23" s="352"/>
      <c r="E23" s="352"/>
      <c r="F23" s="352"/>
      <c r="G23" s="352"/>
    </row>
    <row r="24" spans="1:7" ht="15">
      <c r="A24" s="48">
        <v>19</v>
      </c>
      <c r="B24" s="83" t="s">
        <v>244</v>
      </c>
      <c r="C24" s="136" t="s">
        <v>180</v>
      </c>
      <c r="D24" s="255">
        <v>4.93</v>
      </c>
      <c r="E24" s="13"/>
      <c r="F24" s="16">
        <f t="shared" si="0"/>
      </c>
      <c r="G24" s="62"/>
    </row>
    <row r="25" spans="1:7" ht="15">
      <c r="A25" s="29">
        <v>20</v>
      </c>
      <c r="B25" s="84" t="s">
        <v>245</v>
      </c>
      <c r="C25" s="53" t="s">
        <v>180</v>
      </c>
      <c r="D25" s="256">
        <v>5.05</v>
      </c>
      <c r="E25" s="15"/>
      <c r="F25" s="16">
        <f t="shared" si="0"/>
      </c>
      <c r="G25" s="49"/>
    </row>
    <row r="26" spans="1:7" ht="15">
      <c r="A26" s="28">
        <v>21</v>
      </c>
      <c r="B26" s="84" t="s">
        <v>246</v>
      </c>
      <c r="C26" s="53" t="s">
        <v>180</v>
      </c>
      <c r="D26" s="256">
        <v>6</v>
      </c>
      <c r="E26" s="15"/>
      <c r="F26" s="97">
        <f t="shared" si="0"/>
      </c>
      <c r="G26" s="49"/>
    </row>
    <row r="27" spans="1:7" ht="15">
      <c r="A27" s="29">
        <v>22</v>
      </c>
      <c r="B27" s="84" t="s">
        <v>247</v>
      </c>
      <c r="C27" s="53" t="s">
        <v>180</v>
      </c>
      <c r="D27" s="256">
        <v>6.95</v>
      </c>
      <c r="E27" s="15"/>
      <c r="F27" s="16">
        <f t="shared" si="0"/>
      </c>
      <c r="G27" s="49"/>
    </row>
    <row r="28" spans="1:7" ht="15">
      <c r="A28" s="28">
        <v>23</v>
      </c>
      <c r="B28" s="84" t="s">
        <v>248</v>
      </c>
      <c r="C28" s="53" t="s">
        <v>180</v>
      </c>
      <c r="D28" s="256">
        <v>8.43</v>
      </c>
      <c r="E28" s="15"/>
      <c r="F28" s="16">
        <f t="shared" si="0"/>
      </c>
      <c r="G28" s="49"/>
    </row>
    <row r="29" spans="1:7" ht="15">
      <c r="A29" s="29">
        <v>24</v>
      </c>
      <c r="B29" s="84" t="s">
        <v>249</v>
      </c>
      <c r="C29" s="53" t="s">
        <v>180</v>
      </c>
      <c r="D29" s="256">
        <v>9.85</v>
      </c>
      <c r="E29" s="15"/>
      <c r="F29" s="16">
        <f t="shared" si="0"/>
      </c>
      <c r="G29" s="49"/>
    </row>
    <row r="30" spans="1:7" ht="15.75" thickBot="1">
      <c r="A30" s="28">
        <v>25</v>
      </c>
      <c r="B30" s="85" t="s">
        <v>250</v>
      </c>
      <c r="C30" s="56" t="s">
        <v>180</v>
      </c>
      <c r="D30" s="257">
        <v>11.8</v>
      </c>
      <c r="E30" s="12"/>
      <c r="F30" s="108">
        <f t="shared" si="0"/>
      </c>
      <c r="G30" s="67"/>
    </row>
    <row r="31" spans="1:7" ht="15.75" thickBot="1">
      <c r="A31" s="325" t="s">
        <v>243</v>
      </c>
      <c r="B31" s="326"/>
      <c r="C31" s="351"/>
      <c r="D31" s="352"/>
      <c r="E31" s="352"/>
      <c r="F31" s="352"/>
      <c r="G31" s="352"/>
    </row>
    <row r="32" spans="1:7" ht="15">
      <c r="A32" s="29">
        <v>26</v>
      </c>
      <c r="B32" s="84" t="s">
        <v>246</v>
      </c>
      <c r="C32" s="136" t="s">
        <v>180</v>
      </c>
      <c r="D32" s="255">
        <v>4.41</v>
      </c>
      <c r="E32" s="13"/>
      <c r="F32" s="16">
        <f t="shared" si="0"/>
      </c>
      <c r="G32" s="62"/>
    </row>
    <row r="33" spans="1:7" ht="15">
      <c r="A33" s="29">
        <v>27</v>
      </c>
      <c r="B33" s="84" t="s">
        <v>247</v>
      </c>
      <c r="C33" s="53" t="s">
        <v>180</v>
      </c>
      <c r="D33" s="256">
        <v>5.35</v>
      </c>
      <c r="E33" s="15"/>
      <c r="F33" s="16">
        <f t="shared" si="0"/>
      </c>
      <c r="G33" s="49"/>
    </row>
    <row r="34" spans="1:7" ht="15">
      <c r="A34" s="29">
        <v>28</v>
      </c>
      <c r="B34" s="84" t="s">
        <v>248</v>
      </c>
      <c r="C34" s="53" t="s">
        <v>180</v>
      </c>
      <c r="D34" s="256">
        <v>6.42</v>
      </c>
      <c r="E34" s="15"/>
      <c r="F34" s="16">
        <f t="shared" si="0"/>
      </c>
      <c r="G34" s="49"/>
    </row>
    <row r="35" spans="1:7" ht="15">
      <c r="A35" s="29">
        <v>29</v>
      </c>
      <c r="B35" s="84" t="s">
        <v>249</v>
      </c>
      <c r="C35" s="53" t="s">
        <v>180</v>
      </c>
      <c r="D35" s="256">
        <v>7.58</v>
      </c>
      <c r="E35" s="15"/>
      <c r="F35" s="16">
        <f t="shared" si="0"/>
      </c>
      <c r="G35" s="49"/>
    </row>
    <row r="36" spans="1:7" ht="15">
      <c r="A36" s="29">
        <v>30</v>
      </c>
      <c r="B36" s="85" t="s">
        <v>250</v>
      </c>
      <c r="C36" s="53" t="s">
        <v>180</v>
      </c>
      <c r="D36" s="256">
        <v>8.99</v>
      </c>
      <c r="E36" s="15"/>
      <c r="F36" s="16">
        <f t="shared" si="0"/>
      </c>
      <c r="G36" s="49"/>
    </row>
    <row r="37" spans="1:7" ht="15.75" thickBot="1">
      <c r="A37" s="29">
        <v>31</v>
      </c>
      <c r="B37" s="85" t="s">
        <v>256</v>
      </c>
      <c r="C37" s="56" t="s">
        <v>180</v>
      </c>
      <c r="D37" s="257">
        <v>10.74</v>
      </c>
      <c r="E37" s="12"/>
      <c r="F37" s="108">
        <f t="shared" si="0"/>
      </c>
      <c r="G37" s="67"/>
    </row>
    <row r="38" spans="1:7" ht="15.75" thickBot="1">
      <c r="A38" s="325" t="s">
        <v>257</v>
      </c>
      <c r="B38" s="326"/>
      <c r="C38" s="351"/>
      <c r="D38" s="352"/>
      <c r="E38" s="352"/>
      <c r="F38" s="352"/>
      <c r="G38" s="352"/>
    </row>
    <row r="39" spans="1:7" ht="15">
      <c r="A39" s="48">
        <v>32</v>
      </c>
      <c r="B39" s="83" t="s">
        <v>247</v>
      </c>
      <c r="C39" s="136" t="s">
        <v>180</v>
      </c>
      <c r="D39" s="255">
        <v>8.76</v>
      </c>
      <c r="E39" s="13"/>
      <c r="F39" s="16">
        <f t="shared" si="0"/>
      </c>
      <c r="G39" s="62"/>
    </row>
    <row r="40" spans="1:7" ht="15">
      <c r="A40" s="29">
        <v>33</v>
      </c>
      <c r="B40" s="84" t="s">
        <v>248</v>
      </c>
      <c r="C40" s="53" t="s">
        <v>180</v>
      </c>
      <c r="D40" s="256">
        <v>10.59</v>
      </c>
      <c r="E40" s="15"/>
      <c r="F40" s="16">
        <f t="shared" si="0"/>
      </c>
      <c r="G40" s="49"/>
    </row>
    <row r="41" spans="1:7" ht="15">
      <c r="A41" s="29">
        <v>34</v>
      </c>
      <c r="B41" s="84" t="s">
        <v>249</v>
      </c>
      <c r="C41" s="53" t="s">
        <v>180</v>
      </c>
      <c r="D41" s="256">
        <v>11.94</v>
      </c>
      <c r="E41" s="15"/>
      <c r="F41" s="16">
        <f t="shared" si="0"/>
      </c>
      <c r="G41" s="49"/>
    </row>
    <row r="42" spans="1:7" ht="15.75" thickBot="1">
      <c r="A42" s="96">
        <v>35</v>
      </c>
      <c r="B42" s="85" t="s">
        <v>250</v>
      </c>
      <c r="C42" s="56" t="s">
        <v>180</v>
      </c>
      <c r="D42" s="257">
        <v>13.95</v>
      </c>
      <c r="E42" s="12"/>
      <c r="F42" s="108">
        <f t="shared" si="0"/>
      </c>
      <c r="G42" s="67"/>
    </row>
    <row r="43" spans="1:7" ht="15.75" thickBot="1">
      <c r="A43" s="325" t="s">
        <v>258</v>
      </c>
      <c r="B43" s="326"/>
      <c r="C43" s="351"/>
      <c r="D43" s="352"/>
      <c r="E43" s="352"/>
      <c r="F43" s="352"/>
      <c r="G43" s="352"/>
    </row>
    <row r="44" spans="1:7" ht="15">
      <c r="A44" s="95">
        <v>36</v>
      </c>
      <c r="B44" s="36" t="s">
        <v>245</v>
      </c>
      <c r="C44" s="136" t="s">
        <v>180</v>
      </c>
      <c r="D44" s="255">
        <v>7.87</v>
      </c>
      <c r="E44" s="13"/>
      <c r="F44" s="155">
        <f t="shared" si="0"/>
      </c>
      <c r="G44" s="62"/>
    </row>
    <row r="45" spans="1:7" ht="15">
      <c r="A45" s="95">
        <v>37</v>
      </c>
      <c r="B45" s="24" t="s">
        <v>246</v>
      </c>
      <c r="C45" s="53" t="s">
        <v>180</v>
      </c>
      <c r="D45" s="256">
        <v>8.42</v>
      </c>
      <c r="E45" s="15"/>
      <c r="F45" s="16">
        <f t="shared" si="0"/>
      </c>
      <c r="G45" s="49"/>
    </row>
    <row r="46" spans="1:7" ht="15">
      <c r="A46" s="95">
        <v>38</v>
      </c>
      <c r="B46" s="92" t="s">
        <v>247</v>
      </c>
      <c r="C46" s="53" t="s">
        <v>180</v>
      </c>
      <c r="D46" s="256">
        <v>10.15</v>
      </c>
      <c r="E46" s="15"/>
      <c r="F46" s="16">
        <f t="shared" si="0"/>
      </c>
      <c r="G46" s="49"/>
    </row>
    <row r="47" spans="1:7" ht="15">
      <c r="A47" s="95">
        <v>39</v>
      </c>
      <c r="B47" s="92" t="s">
        <v>248</v>
      </c>
      <c r="C47" s="53" t="s">
        <v>180</v>
      </c>
      <c r="D47" s="256">
        <v>11.67</v>
      </c>
      <c r="E47" s="15"/>
      <c r="F47" s="16">
        <f t="shared" si="0"/>
      </c>
      <c r="G47" s="49"/>
    </row>
    <row r="48" spans="1:7" ht="15">
      <c r="A48" s="95">
        <v>40</v>
      </c>
      <c r="B48" s="92" t="s">
        <v>249</v>
      </c>
      <c r="C48" s="53" t="s">
        <v>180</v>
      </c>
      <c r="D48" s="256">
        <v>13.1</v>
      </c>
      <c r="E48" s="15"/>
      <c r="F48" s="16">
        <f t="shared" si="0"/>
      </c>
      <c r="G48" s="49"/>
    </row>
    <row r="49" spans="1:7" ht="15.75" thickBot="1">
      <c r="A49" s="96">
        <v>41</v>
      </c>
      <c r="B49" s="93" t="s">
        <v>250</v>
      </c>
      <c r="C49" s="56" t="s">
        <v>180</v>
      </c>
      <c r="D49" s="257">
        <v>15.31</v>
      </c>
      <c r="E49" s="12"/>
      <c r="F49" s="108">
        <f t="shared" si="0"/>
      </c>
      <c r="G49" s="67"/>
    </row>
    <row r="50" spans="1:7" ht="15.75" thickBot="1">
      <c r="A50" s="325" t="s">
        <v>259</v>
      </c>
      <c r="B50" s="326"/>
      <c r="C50" s="351"/>
      <c r="D50" s="352"/>
      <c r="E50" s="352"/>
      <c r="F50" s="352"/>
      <c r="G50" s="352"/>
    </row>
    <row r="51" spans="1:7" ht="15">
      <c r="A51" s="48">
        <v>42</v>
      </c>
      <c r="B51" s="92" t="s">
        <v>248</v>
      </c>
      <c r="C51" s="136" t="s">
        <v>180</v>
      </c>
      <c r="D51" s="255">
        <v>10.28</v>
      </c>
      <c r="E51" s="13"/>
      <c r="F51" s="155">
        <f t="shared" si="0"/>
      </c>
      <c r="G51" s="62"/>
    </row>
    <row r="52" spans="1:7" ht="15">
      <c r="A52" s="29">
        <v>43</v>
      </c>
      <c r="B52" s="92" t="s">
        <v>249</v>
      </c>
      <c r="C52" s="53" t="s">
        <v>180</v>
      </c>
      <c r="D52" s="256">
        <v>11.66</v>
      </c>
      <c r="E52" s="15"/>
      <c r="F52" s="16">
        <f t="shared" si="0"/>
      </c>
      <c r="G52" s="49"/>
    </row>
    <row r="53" spans="1:7" ht="15.75" thickBot="1">
      <c r="A53" s="31">
        <v>44</v>
      </c>
      <c r="B53" s="93" t="s">
        <v>250</v>
      </c>
      <c r="C53" s="56" t="s">
        <v>180</v>
      </c>
      <c r="D53" s="257">
        <v>12.99</v>
      </c>
      <c r="E53" s="12"/>
      <c r="F53" s="108">
        <f t="shared" si="0"/>
      </c>
      <c r="G53" s="67"/>
    </row>
    <row r="54" spans="1:7" ht="15.75" thickBot="1">
      <c r="A54" s="325" t="s">
        <v>251</v>
      </c>
      <c r="B54" s="326"/>
      <c r="C54" s="351"/>
      <c r="D54" s="352"/>
      <c r="E54" s="352"/>
      <c r="F54" s="352"/>
      <c r="G54" s="352"/>
    </row>
    <row r="55" spans="1:7" ht="15.75" thickBot="1">
      <c r="A55" s="44">
        <v>45</v>
      </c>
      <c r="B55" s="86" t="s">
        <v>252</v>
      </c>
      <c r="C55" s="100" t="s">
        <v>180</v>
      </c>
      <c r="D55" s="262">
        <v>1</v>
      </c>
      <c r="E55" s="14"/>
      <c r="F55" s="154">
        <f t="shared" si="0"/>
      </c>
      <c r="G55" s="66"/>
    </row>
    <row r="56" spans="1:7" ht="15.75" thickBot="1">
      <c r="A56" s="323" t="s">
        <v>195</v>
      </c>
      <c r="B56" s="324"/>
      <c r="C56" s="351"/>
      <c r="D56" s="352"/>
      <c r="E56" s="352"/>
      <c r="F56" s="352"/>
      <c r="G56" s="352"/>
    </row>
    <row r="57" spans="1:7" ht="15">
      <c r="A57" s="48">
        <v>46</v>
      </c>
      <c r="B57" s="87" t="s">
        <v>260</v>
      </c>
      <c r="C57" s="136" t="s">
        <v>180</v>
      </c>
      <c r="D57" s="250">
        <v>1.47</v>
      </c>
      <c r="E57" s="13"/>
      <c r="F57" s="16">
        <f t="shared" si="0"/>
      </c>
      <c r="G57" s="62"/>
    </row>
    <row r="58" spans="1:7" ht="15">
      <c r="A58" s="29">
        <v>47</v>
      </c>
      <c r="B58" s="88" t="s">
        <v>261</v>
      </c>
      <c r="C58" s="53" t="s">
        <v>180</v>
      </c>
      <c r="D58" s="248">
        <v>1.98</v>
      </c>
      <c r="E58" s="15"/>
      <c r="F58" s="16">
        <f t="shared" si="0"/>
      </c>
      <c r="G58" s="49"/>
    </row>
    <row r="59" spans="1:7" ht="15">
      <c r="A59" s="29">
        <v>48</v>
      </c>
      <c r="B59" s="88" t="s">
        <v>262</v>
      </c>
      <c r="C59" s="53" t="s">
        <v>180</v>
      </c>
      <c r="D59" s="248">
        <v>2.1</v>
      </c>
      <c r="E59" s="15"/>
      <c r="F59" s="16">
        <f t="shared" si="0"/>
      </c>
      <c r="G59" s="67"/>
    </row>
    <row r="60" spans="1:7" ht="15">
      <c r="A60" s="29">
        <v>49</v>
      </c>
      <c r="B60" s="88" t="s">
        <v>263</v>
      </c>
      <c r="C60" s="53" t="s">
        <v>180</v>
      </c>
      <c r="D60" s="248">
        <v>2.56</v>
      </c>
      <c r="E60" s="15"/>
      <c r="F60" s="16">
        <f t="shared" si="0"/>
      </c>
      <c r="G60" s="67"/>
    </row>
    <row r="61" spans="1:7" ht="15">
      <c r="A61" s="29">
        <v>50</v>
      </c>
      <c r="B61" s="88" t="s">
        <v>264</v>
      </c>
      <c r="C61" s="53" t="s">
        <v>180</v>
      </c>
      <c r="D61" s="248">
        <v>2.31</v>
      </c>
      <c r="E61" s="15"/>
      <c r="F61" s="16">
        <f t="shared" si="0"/>
      </c>
      <c r="G61" s="49"/>
    </row>
    <row r="62" spans="1:7" ht="15">
      <c r="A62" s="29">
        <v>51</v>
      </c>
      <c r="B62" s="88" t="s">
        <v>196</v>
      </c>
      <c r="C62" s="53" t="s">
        <v>180</v>
      </c>
      <c r="D62" s="248">
        <v>1.46</v>
      </c>
      <c r="E62" s="15"/>
      <c r="F62" s="16">
        <f t="shared" si="0"/>
      </c>
      <c r="G62" s="49"/>
    </row>
    <row r="63" spans="1:7" ht="15">
      <c r="A63" s="29">
        <v>52</v>
      </c>
      <c r="B63" s="88" t="s">
        <v>197</v>
      </c>
      <c r="C63" s="53" t="s">
        <v>180</v>
      </c>
      <c r="D63" s="248">
        <v>2.54</v>
      </c>
      <c r="E63" s="15"/>
      <c r="F63" s="16">
        <f t="shared" si="0"/>
      </c>
      <c r="G63" s="49"/>
    </row>
    <row r="64" spans="1:7" ht="15">
      <c r="A64" s="29">
        <v>53</v>
      </c>
      <c r="B64" s="88" t="s">
        <v>198</v>
      </c>
      <c r="C64" s="53" t="s">
        <v>180</v>
      </c>
      <c r="D64" s="248">
        <v>1.79</v>
      </c>
      <c r="E64" s="15"/>
      <c r="F64" s="16">
        <f t="shared" si="0"/>
      </c>
      <c r="G64" s="49"/>
    </row>
    <row r="65" spans="1:7" ht="15">
      <c r="A65" s="29">
        <v>54</v>
      </c>
      <c r="B65" s="88" t="s">
        <v>199</v>
      </c>
      <c r="C65" s="53" t="s">
        <v>180</v>
      </c>
      <c r="D65" s="248">
        <v>1.96</v>
      </c>
      <c r="E65" s="15"/>
      <c r="F65" s="16">
        <f t="shared" si="0"/>
      </c>
      <c r="G65" s="49"/>
    </row>
    <row r="66" spans="1:7" ht="15.75" thickBot="1">
      <c r="A66" s="31">
        <v>55</v>
      </c>
      <c r="B66" s="89" t="s">
        <v>200</v>
      </c>
      <c r="C66" s="90" t="s">
        <v>180</v>
      </c>
      <c r="D66" s="249">
        <v>1.68</v>
      </c>
      <c r="E66" s="32"/>
      <c r="F66" s="41">
        <f t="shared" si="0"/>
      </c>
      <c r="G66" s="63"/>
    </row>
    <row r="67" ht="15"/>
    <row r="68" spans="1:7" ht="30" customHeight="1">
      <c r="A68" s="1"/>
      <c r="B68" s="33" t="s">
        <v>209</v>
      </c>
      <c r="C68" s="320" t="s">
        <v>210</v>
      </c>
      <c r="D68" s="320"/>
      <c r="E68" s="320"/>
      <c r="F68" s="320"/>
      <c r="G68" s="320"/>
    </row>
    <row r="69" spans="2:7" ht="30" customHeight="1">
      <c r="B69" s="335"/>
      <c r="C69" s="320" t="s">
        <v>490</v>
      </c>
      <c r="D69" s="320"/>
      <c r="E69" s="320"/>
      <c r="F69" s="320"/>
      <c r="G69" s="320"/>
    </row>
    <row r="70" spans="2:7" ht="15" customHeight="1">
      <c r="B70" s="335"/>
      <c r="C70" s="321" t="s">
        <v>491</v>
      </c>
      <c r="D70" s="321"/>
      <c r="E70" s="321"/>
      <c r="F70" s="321"/>
      <c r="G70" s="321"/>
    </row>
    <row r="71" spans="2:7" ht="15" hidden="1">
      <c r="B71" s="40"/>
      <c r="C71" s="321" t="s">
        <v>211</v>
      </c>
      <c r="D71" s="321"/>
      <c r="E71" s="321"/>
      <c r="F71" s="321"/>
      <c r="G71" s="321"/>
    </row>
    <row r="72" spans="2:7" ht="15" hidden="1">
      <c r="B72" s="1"/>
      <c r="C72" s="34"/>
      <c r="D72" s="34"/>
      <c r="E72" s="34"/>
      <c r="F72" s="34"/>
      <c r="G72" s="34"/>
    </row>
    <row r="73" spans="2:7" ht="15" hidden="1">
      <c r="B73" s="1"/>
      <c r="C73" s="34"/>
      <c r="D73" s="34"/>
      <c r="E73" s="34"/>
      <c r="F73" s="34"/>
      <c r="G73" s="34"/>
    </row>
    <row r="74" spans="2:7" ht="15" hidden="1">
      <c r="B74" s="1"/>
      <c r="C74" s="34"/>
      <c r="D74" s="34"/>
      <c r="E74" s="34"/>
      <c r="F74" s="34"/>
      <c r="G74" s="34"/>
    </row>
    <row r="75" spans="2:7" ht="15" hidden="1">
      <c r="B75" s="1"/>
      <c r="C75" s="34"/>
      <c r="D75" s="34"/>
      <c r="E75" s="34"/>
      <c r="F75" s="34"/>
      <c r="G75" s="34"/>
    </row>
    <row r="76" ht="15" hidden="1"/>
    <row r="77" ht="15" hidden="1"/>
    <row r="78" ht="15" hidden="1"/>
    <row r="79" ht="15" hidden="1"/>
    <row r="80" ht="15" hidden="1"/>
    <row r="81" ht="15" hidden="1"/>
    <row r="82" ht="15" hidden="1"/>
  </sheetData>
  <sheetProtection password="CCE5" sheet="1" objects="1" scenarios="1" selectLockedCells="1"/>
  <mergeCells count="23">
    <mergeCell ref="B69:B70"/>
    <mergeCell ref="C70:G70"/>
    <mergeCell ref="C71:G71"/>
    <mergeCell ref="C3:G3"/>
    <mergeCell ref="C23:G23"/>
    <mergeCell ref="C56:G56"/>
    <mergeCell ref="C54:G54"/>
    <mergeCell ref="A3:B3"/>
    <mergeCell ref="A17:B17"/>
    <mergeCell ref="A23:B23"/>
    <mergeCell ref="C68:G68"/>
    <mergeCell ref="C69:G69"/>
    <mergeCell ref="A56:B56"/>
    <mergeCell ref="A31:B31"/>
    <mergeCell ref="A38:B38"/>
    <mergeCell ref="C17:G17"/>
    <mergeCell ref="A54:B54"/>
    <mergeCell ref="A43:B43"/>
    <mergeCell ref="A50:B50"/>
    <mergeCell ref="C31:G31"/>
    <mergeCell ref="C38:G38"/>
    <mergeCell ref="C50:G50"/>
    <mergeCell ref="C43:G43"/>
  </mergeCells>
  <printOptions/>
  <pageMargins left="0.7" right="0.7" top="0.75" bottom="0.75" header="0.3" footer="0.3"/>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sheetPr codeName="Sheet8">
    <tabColor theme="1"/>
  </sheetPr>
  <dimension ref="A1:G103"/>
  <sheetViews>
    <sheetView showGridLines="0" zoomScalePageLayoutView="0" workbookViewId="0" topLeftCell="A1">
      <pane ySplit="1" topLeftCell="A2" activePane="bottomLeft" state="frozen"/>
      <selection pane="topLeft" activeCell="A1" sqref="A1"/>
      <selection pane="bottomLeft" activeCell="E92" sqref="E92"/>
    </sheetView>
  </sheetViews>
  <sheetFormatPr defaultColWidth="0" defaultRowHeight="15" zeroHeight="1"/>
  <cols>
    <col min="1" max="1" width="9.140625" style="0" customWidth="1"/>
    <col min="2" max="2" width="36.7109375" style="0" customWidth="1"/>
    <col min="3" max="6" width="14.421875" style="0" customWidth="1"/>
    <col min="7" max="7" width="40.7109375" style="0" customWidth="1"/>
    <col min="8" max="16384" width="9.140625" style="0" hidden="1" customWidth="1"/>
  </cols>
  <sheetData>
    <row r="1" spans="1:7" ht="46.5" thickBot="1">
      <c r="A1" s="91" t="s">
        <v>0</v>
      </c>
      <c r="B1" s="94" t="s">
        <v>1</v>
      </c>
      <c r="C1" s="137" t="s">
        <v>2</v>
      </c>
      <c r="D1" s="45" t="s">
        <v>500</v>
      </c>
      <c r="E1" s="70" t="s">
        <v>221</v>
      </c>
      <c r="F1" s="45" t="s">
        <v>501</v>
      </c>
      <c r="G1" s="141" t="s">
        <v>3</v>
      </c>
    </row>
    <row r="2" spans="1:7" ht="10.5" customHeight="1" thickBot="1">
      <c r="A2" s="81">
        <v>1</v>
      </c>
      <c r="B2" s="81">
        <v>2</v>
      </c>
      <c r="C2" s="81">
        <v>3</v>
      </c>
      <c r="D2" s="112">
        <v>4</v>
      </c>
      <c r="E2" s="156">
        <v>5</v>
      </c>
      <c r="F2" s="21">
        <v>6</v>
      </c>
      <c r="G2" s="156">
        <v>7</v>
      </c>
    </row>
    <row r="3" spans="1:7" ht="15.75" thickBot="1">
      <c r="A3" s="355" t="s">
        <v>157</v>
      </c>
      <c r="B3" s="356"/>
      <c r="C3" s="357"/>
      <c r="D3" s="358"/>
      <c r="E3" s="358"/>
      <c r="F3" s="358"/>
      <c r="G3" s="358"/>
    </row>
    <row r="4" spans="1:7" ht="15">
      <c r="A4" s="115">
        <v>1</v>
      </c>
      <c r="B4" s="113" t="s">
        <v>164</v>
      </c>
      <c r="C4" s="7" t="s">
        <v>180</v>
      </c>
      <c r="D4" s="255">
        <v>0.7</v>
      </c>
      <c r="E4" s="13"/>
      <c r="F4" s="130">
        <f>IF(ISNUMBER(E4),E4*D4,"")</f>
      </c>
      <c r="G4" s="62"/>
    </row>
    <row r="5" spans="1:7" ht="15">
      <c r="A5" s="116">
        <v>2</v>
      </c>
      <c r="B5" s="114" t="s">
        <v>165</v>
      </c>
      <c r="C5" s="8" t="s">
        <v>180</v>
      </c>
      <c r="D5" s="256">
        <v>1.05</v>
      </c>
      <c r="E5" s="15"/>
      <c r="F5" s="79">
        <f aca="true" t="shared" si="0" ref="F5:F69">IF(ISNUMBER(E5),E5*D5,"")</f>
      </c>
      <c r="G5" s="49"/>
    </row>
    <row r="6" spans="1:7" ht="15" hidden="1">
      <c r="A6" s="116">
        <v>12</v>
      </c>
      <c r="B6" s="114" t="s">
        <v>166</v>
      </c>
      <c r="C6" s="8" t="s">
        <v>180</v>
      </c>
      <c r="D6" s="256"/>
      <c r="E6" s="15"/>
      <c r="F6" s="79">
        <f t="shared" si="0"/>
      </c>
      <c r="G6" s="49"/>
    </row>
    <row r="7" spans="1:7" ht="15">
      <c r="A7" s="116">
        <v>3</v>
      </c>
      <c r="B7" s="114" t="s">
        <v>167</v>
      </c>
      <c r="C7" s="8" t="s">
        <v>180</v>
      </c>
      <c r="D7" s="256">
        <v>1.74</v>
      </c>
      <c r="E7" s="15"/>
      <c r="F7" s="79">
        <f t="shared" si="0"/>
      </c>
      <c r="G7" s="49"/>
    </row>
    <row r="8" spans="1:7" ht="15" hidden="1">
      <c r="A8" s="116">
        <v>14</v>
      </c>
      <c r="B8" s="114" t="s">
        <v>168</v>
      </c>
      <c r="C8" s="8" t="s">
        <v>180</v>
      </c>
      <c r="D8" s="60"/>
      <c r="E8" s="15"/>
      <c r="F8" s="79">
        <f t="shared" si="0"/>
      </c>
      <c r="G8" s="49"/>
    </row>
    <row r="9" spans="1:7" ht="15">
      <c r="A9" s="116">
        <v>4</v>
      </c>
      <c r="B9" s="114" t="s">
        <v>169</v>
      </c>
      <c r="C9" s="8" t="s">
        <v>180</v>
      </c>
      <c r="D9" s="256">
        <v>2.46</v>
      </c>
      <c r="E9" s="15"/>
      <c r="F9" s="79">
        <f t="shared" si="0"/>
      </c>
      <c r="G9" s="49"/>
    </row>
    <row r="10" spans="1:7" ht="15" hidden="1">
      <c r="A10" s="116">
        <v>16</v>
      </c>
      <c r="B10" s="114" t="s">
        <v>170</v>
      </c>
      <c r="C10" s="8" t="s">
        <v>180</v>
      </c>
      <c r="D10" s="256"/>
      <c r="E10" s="15"/>
      <c r="F10" s="79">
        <f t="shared" si="0"/>
      </c>
      <c r="G10" s="49"/>
    </row>
    <row r="11" spans="1:7" ht="15" hidden="1">
      <c r="A11" s="116">
        <v>17</v>
      </c>
      <c r="B11" s="114" t="s">
        <v>171</v>
      </c>
      <c r="C11" s="8" t="s">
        <v>180</v>
      </c>
      <c r="D11" s="256"/>
      <c r="E11" s="15"/>
      <c r="F11" s="79">
        <f t="shared" si="0"/>
      </c>
      <c r="G11" s="49"/>
    </row>
    <row r="12" spans="1:7" ht="15">
      <c r="A12" s="116">
        <v>5</v>
      </c>
      <c r="B12" s="114" t="s">
        <v>172</v>
      </c>
      <c r="C12" s="126" t="s">
        <v>180</v>
      </c>
      <c r="D12" s="256">
        <v>3.48</v>
      </c>
      <c r="E12" s="15"/>
      <c r="F12" s="79">
        <f t="shared" si="0"/>
      </c>
      <c r="G12" s="49"/>
    </row>
    <row r="13" spans="1:7" ht="15">
      <c r="A13" s="116">
        <v>6</v>
      </c>
      <c r="B13" s="114" t="s">
        <v>283</v>
      </c>
      <c r="C13" s="126" t="s">
        <v>180</v>
      </c>
      <c r="D13" s="256">
        <v>4.41</v>
      </c>
      <c r="E13" s="15"/>
      <c r="F13" s="79">
        <f t="shared" si="0"/>
      </c>
      <c r="G13" s="49"/>
    </row>
    <row r="14" spans="1:7" ht="15.75" thickBot="1">
      <c r="A14" s="118">
        <v>7</v>
      </c>
      <c r="B14" s="119" t="s">
        <v>173</v>
      </c>
      <c r="C14" s="135" t="s">
        <v>180</v>
      </c>
      <c r="D14" s="257">
        <v>5.51</v>
      </c>
      <c r="E14" s="12"/>
      <c r="F14" s="129">
        <f t="shared" si="0"/>
      </c>
      <c r="G14" s="67"/>
    </row>
    <row r="15" spans="1:7" ht="15.75" thickBot="1">
      <c r="A15" s="325" t="s">
        <v>158</v>
      </c>
      <c r="B15" s="326"/>
      <c r="C15" s="351"/>
      <c r="D15" s="352"/>
      <c r="E15" s="352"/>
      <c r="F15" s="352"/>
      <c r="G15" s="352"/>
    </row>
    <row r="16" spans="1:7" ht="15">
      <c r="A16" s="115">
        <v>8</v>
      </c>
      <c r="B16" s="113" t="s">
        <v>164</v>
      </c>
      <c r="C16" s="7" t="s">
        <v>180</v>
      </c>
      <c r="D16" s="255">
        <v>0.79</v>
      </c>
      <c r="E16" s="13"/>
      <c r="F16" s="130">
        <f t="shared" si="0"/>
      </c>
      <c r="G16" s="62"/>
    </row>
    <row r="17" spans="1:7" ht="15">
      <c r="A17" s="116">
        <v>9</v>
      </c>
      <c r="B17" s="114" t="s">
        <v>165</v>
      </c>
      <c r="C17" s="8" t="s">
        <v>180</v>
      </c>
      <c r="D17" s="256">
        <v>1.19</v>
      </c>
      <c r="E17" s="15"/>
      <c r="F17" s="79">
        <f t="shared" si="0"/>
      </c>
      <c r="G17" s="49"/>
    </row>
    <row r="18" spans="1:7" ht="15" hidden="1">
      <c r="A18" s="116">
        <v>21</v>
      </c>
      <c r="B18" s="114" t="s">
        <v>166</v>
      </c>
      <c r="C18" s="8" t="s">
        <v>180</v>
      </c>
      <c r="D18" s="256"/>
      <c r="E18" s="15"/>
      <c r="F18" s="79">
        <f t="shared" si="0"/>
      </c>
      <c r="G18" s="49"/>
    </row>
    <row r="19" spans="1:7" ht="15">
      <c r="A19" s="116">
        <v>10</v>
      </c>
      <c r="B19" s="114" t="s">
        <v>167</v>
      </c>
      <c r="C19" s="8" t="s">
        <v>180</v>
      </c>
      <c r="D19" s="256">
        <v>1.98</v>
      </c>
      <c r="E19" s="15"/>
      <c r="F19" s="79">
        <f t="shared" si="0"/>
      </c>
      <c r="G19" s="49"/>
    </row>
    <row r="20" spans="1:7" ht="15" hidden="1">
      <c r="A20" s="116">
        <v>23</v>
      </c>
      <c r="B20" s="114" t="s">
        <v>168</v>
      </c>
      <c r="C20" s="8" t="s">
        <v>180</v>
      </c>
      <c r="D20" s="256"/>
      <c r="E20" s="15"/>
      <c r="F20" s="79">
        <f t="shared" si="0"/>
      </c>
      <c r="G20" s="49"/>
    </row>
    <row r="21" spans="1:7" ht="15" hidden="1">
      <c r="A21" s="116">
        <v>24</v>
      </c>
      <c r="B21" s="114" t="s">
        <v>169</v>
      </c>
      <c r="C21" s="8" t="s">
        <v>180</v>
      </c>
      <c r="D21" s="256"/>
      <c r="E21" s="15"/>
      <c r="F21" s="79">
        <f t="shared" si="0"/>
      </c>
      <c r="G21" s="49"/>
    </row>
    <row r="22" spans="1:7" ht="15" hidden="1">
      <c r="A22" s="116">
        <v>25</v>
      </c>
      <c r="B22" s="114" t="s">
        <v>170</v>
      </c>
      <c r="C22" s="8" t="s">
        <v>180</v>
      </c>
      <c r="D22" s="256"/>
      <c r="E22" s="15"/>
      <c r="F22" s="79">
        <f t="shared" si="0"/>
      </c>
      <c r="G22" s="49"/>
    </row>
    <row r="23" spans="1:7" ht="15" hidden="1">
      <c r="A23" s="116">
        <v>26</v>
      </c>
      <c r="B23" s="114" t="s">
        <v>171</v>
      </c>
      <c r="C23" s="8" t="s">
        <v>180</v>
      </c>
      <c r="D23" s="256"/>
      <c r="E23" s="15"/>
      <c r="F23" s="79">
        <f t="shared" si="0"/>
      </c>
      <c r="G23" s="49"/>
    </row>
    <row r="24" spans="1:7" ht="15.75" thickBot="1">
      <c r="A24" s="118">
        <v>11</v>
      </c>
      <c r="B24" s="119" t="s">
        <v>172</v>
      </c>
      <c r="C24" s="9" t="s">
        <v>180</v>
      </c>
      <c r="D24" s="257">
        <v>3.94</v>
      </c>
      <c r="E24" s="12"/>
      <c r="F24" s="129">
        <f t="shared" si="0"/>
      </c>
      <c r="G24" s="67"/>
    </row>
    <row r="25" spans="1:7" ht="15.75" thickBot="1">
      <c r="A25" s="325" t="s">
        <v>159</v>
      </c>
      <c r="B25" s="326"/>
      <c r="C25" s="351"/>
      <c r="D25" s="352"/>
      <c r="E25" s="352"/>
      <c r="F25" s="352"/>
      <c r="G25" s="352"/>
    </row>
    <row r="26" spans="1:7" ht="15">
      <c r="A26" s="115">
        <v>12</v>
      </c>
      <c r="B26" s="113" t="s">
        <v>164</v>
      </c>
      <c r="C26" s="7" t="s">
        <v>180</v>
      </c>
      <c r="D26" s="255">
        <v>0.91</v>
      </c>
      <c r="E26" s="13"/>
      <c r="F26" s="130">
        <f t="shared" si="0"/>
      </c>
      <c r="G26" s="62"/>
    </row>
    <row r="27" spans="1:7" ht="15">
      <c r="A27" s="116">
        <v>13</v>
      </c>
      <c r="B27" s="114" t="s">
        <v>165</v>
      </c>
      <c r="C27" s="8" t="s">
        <v>180</v>
      </c>
      <c r="D27" s="256">
        <v>1.37</v>
      </c>
      <c r="E27" s="15"/>
      <c r="F27" s="79">
        <f t="shared" si="0"/>
      </c>
      <c r="G27" s="49"/>
    </row>
    <row r="28" spans="1:7" ht="15" hidden="1">
      <c r="A28" s="116">
        <v>30</v>
      </c>
      <c r="B28" s="114" t="s">
        <v>166</v>
      </c>
      <c r="C28" s="8" t="s">
        <v>180</v>
      </c>
      <c r="D28" s="256"/>
      <c r="E28" s="15"/>
      <c r="F28" s="79">
        <f t="shared" si="0"/>
      </c>
      <c r="G28" s="49"/>
    </row>
    <row r="29" spans="1:7" ht="15">
      <c r="A29" s="116">
        <v>14</v>
      </c>
      <c r="B29" s="114" t="s">
        <v>167</v>
      </c>
      <c r="C29" s="8" t="s">
        <v>180</v>
      </c>
      <c r="D29" s="256">
        <v>2.21</v>
      </c>
      <c r="E29" s="15"/>
      <c r="F29" s="79">
        <f t="shared" si="0"/>
      </c>
      <c r="G29" s="49"/>
    </row>
    <row r="30" spans="1:7" ht="15" hidden="1">
      <c r="A30" s="116">
        <v>32</v>
      </c>
      <c r="B30" s="114" t="s">
        <v>168</v>
      </c>
      <c r="C30" s="8" t="s">
        <v>180</v>
      </c>
      <c r="D30" s="256"/>
      <c r="E30" s="15"/>
      <c r="F30" s="79">
        <f t="shared" si="0"/>
      </c>
      <c r="G30" s="49"/>
    </row>
    <row r="31" spans="1:7" ht="15" hidden="1">
      <c r="A31" s="116">
        <v>33</v>
      </c>
      <c r="B31" s="114" t="s">
        <v>169</v>
      </c>
      <c r="C31" s="8" t="s">
        <v>180</v>
      </c>
      <c r="D31" s="256"/>
      <c r="E31" s="15"/>
      <c r="F31" s="79">
        <f t="shared" si="0"/>
      </c>
      <c r="G31" s="49"/>
    </row>
    <row r="32" spans="1:7" ht="15" hidden="1">
      <c r="A32" s="116">
        <v>34</v>
      </c>
      <c r="B32" s="114" t="s">
        <v>170</v>
      </c>
      <c r="C32" s="8" t="s">
        <v>180</v>
      </c>
      <c r="D32" s="256"/>
      <c r="E32" s="15"/>
      <c r="F32" s="79">
        <f t="shared" si="0"/>
      </c>
      <c r="G32" s="49"/>
    </row>
    <row r="33" spans="1:7" ht="15" hidden="1">
      <c r="A33" s="116">
        <v>35</v>
      </c>
      <c r="B33" s="114" t="s">
        <v>171</v>
      </c>
      <c r="C33" s="8" t="s">
        <v>180</v>
      </c>
      <c r="D33" s="256"/>
      <c r="E33" s="15"/>
      <c r="F33" s="79">
        <f t="shared" si="0"/>
      </c>
      <c r="G33" s="49"/>
    </row>
    <row r="34" spans="1:7" ht="15.75" thickBot="1">
      <c r="A34" s="118">
        <v>15</v>
      </c>
      <c r="B34" s="119" t="s">
        <v>172</v>
      </c>
      <c r="C34" s="9" t="s">
        <v>180</v>
      </c>
      <c r="D34" s="257">
        <v>4.42</v>
      </c>
      <c r="E34" s="12"/>
      <c r="F34" s="129">
        <f t="shared" si="0"/>
      </c>
      <c r="G34" s="67"/>
    </row>
    <row r="35" spans="1:7" ht="15.75" thickBot="1">
      <c r="A35" s="325" t="s">
        <v>160</v>
      </c>
      <c r="B35" s="326"/>
      <c r="C35" s="351"/>
      <c r="D35" s="352"/>
      <c r="E35" s="352"/>
      <c r="F35" s="352"/>
      <c r="G35" s="352"/>
    </row>
    <row r="36" spans="1:7" ht="15">
      <c r="A36" s="115">
        <v>16</v>
      </c>
      <c r="B36" s="113" t="s">
        <v>164</v>
      </c>
      <c r="C36" s="7" t="s">
        <v>180</v>
      </c>
      <c r="D36" s="255">
        <v>1.14</v>
      </c>
      <c r="E36" s="13"/>
      <c r="F36" s="130">
        <f t="shared" si="0"/>
      </c>
      <c r="G36" s="62"/>
    </row>
    <row r="37" spans="1:7" ht="15">
      <c r="A37" s="116">
        <v>17</v>
      </c>
      <c r="B37" s="114" t="s">
        <v>165</v>
      </c>
      <c r="C37" s="8" t="s">
        <v>180</v>
      </c>
      <c r="D37" s="256">
        <v>1.45</v>
      </c>
      <c r="E37" s="15"/>
      <c r="F37" s="79">
        <f t="shared" si="0"/>
      </c>
      <c r="G37" s="49"/>
    </row>
    <row r="38" spans="1:7" ht="15" hidden="1">
      <c r="A38" s="116">
        <v>39</v>
      </c>
      <c r="B38" s="114" t="s">
        <v>166</v>
      </c>
      <c r="C38" s="8" t="s">
        <v>180</v>
      </c>
      <c r="D38" s="256"/>
      <c r="E38" s="15"/>
      <c r="F38" s="79">
        <f t="shared" si="0"/>
      </c>
      <c r="G38" s="49"/>
    </row>
    <row r="39" spans="1:7" ht="15">
      <c r="A39" s="116">
        <v>18</v>
      </c>
      <c r="B39" s="114" t="s">
        <v>167</v>
      </c>
      <c r="C39" s="8" t="s">
        <v>180</v>
      </c>
      <c r="D39" s="256">
        <v>2.4</v>
      </c>
      <c r="E39" s="15"/>
      <c r="F39" s="79">
        <f t="shared" si="0"/>
      </c>
      <c r="G39" s="49"/>
    </row>
    <row r="40" spans="1:7" ht="15" hidden="1">
      <c r="A40" s="116">
        <v>41</v>
      </c>
      <c r="B40" s="114" t="s">
        <v>168</v>
      </c>
      <c r="C40" s="8" t="s">
        <v>180</v>
      </c>
      <c r="D40" s="256"/>
      <c r="E40" s="15"/>
      <c r="F40" s="79">
        <f t="shared" si="0"/>
      </c>
      <c r="G40" s="49"/>
    </row>
    <row r="41" spans="1:7" ht="15" hidden="1">
      <c r="A41" s="116">
        <v>42</v>
      </c>
      <c r="B41" s="114" t="s">
        <v>169</v>
      </c>
      <c r="C41" s="8" t="s">
        <v>180</v>
      </c>
      <c r="D41" s="256"/>
      <c r="E41" s="15"/>
      <c r="F41" s="79">
        <f t="shared" si="0"/>
      </c>
      <c r="G41" s="49"/>
    </row>
    <row r="42" spans="1:7" ht="15" hidden="1">
      <c r="A42" s="116">
        <v>43</v>
      </c>
      <c r="B42" s="114" t="s">
        <v>170</v>
      </c>
      <c r="C42" s="8" t="s">
        <v>180</v>
      </c>
      <c r="D42" s="256"/>
      <c r="E42" s="15"/>
      <c r="F42" s="79">
        <f t="shared" si="0"/>
      </c>
      <c r="G42" s="49"/>
    </row>
    <row r="43" spans="1:7" ht="15" hidden="1">
      <c r="A43" s="116">
        <v>44</v>
      </c>
      <c r="B43" s="114" t="s">
        <v>171</v>
      </c>
      <c r="C43" s="8" t="s">
        <v>180</v>
      </c>
      <c r="D43" s="256"/>
      <c r="E43" s="15"/>
      <c r="F43" s="79">
        <f t="shared" si="0"/>
      </c>
      <c r="G43" s="49"/>
    </row>
    <row r="44" spans="1:7" ht="15">
      <c r="A44" s="118">
        <v>19</v>
      </c>
      <c r="B44" s="119" t="s">
        <v>169</v>
      </c>
      <c r="C44" s="8" t="s">
        <v>180</v>
      </c>
      <c r="D44" s="256">
        <v>3.61</v>
      </c>
      <c r="E44" s="15"/>
      <c r="F44" s="79">
        <f t="shared" si="0"/>
      </c>
      <c r="G44" s="49"/>
    </row>
    <row r="45" spans="1:7" ht="15.75" thickBot="1">
      <c r="A45" s="118">
        <v>20</v>
      </c>
      <c r="B45" s="119" t="s">
        <v>172</v>
      </c>
      <c r="C45" s="9" t="s">
        <v>180</v>
      </c>
      <c r="D45" s="257">
        <v>4.8</v>
      </c>
      <c r="E45" s="12"/>
      <c r="F45" s="129">
        <f t="shared" si="0"/>
      </c>
      <c r="G45" s="67"/>
    </row>
    <row r="46" spans="1:7" ht="15.75" thickBot="1">
      <c r="A46" s="325" t="s">
        <v>161</v>
      </c>
      <c r="B46" s="326"/>
      <c r="C46" s="351"/>
      <c r="D46" s="352"/>
      <c r="E46" s="352"/>
      <c r="F46" s="352"/>
      <c r="G46" s="352"/>
    </row>
    <row r="47" spans="1:7" ht="15">
      <c r="A47" s="115">
        <v>21</v>
      </c>
      <c r="B47" s="114" t="s">
        <v>284</v>
      </c>
      <c r="C47" s="8" t="s">
        <v>180</v>
      </c>
      <c r="D47" s="256">
        <v>2.56</v>
      </c>
      <c r="E47" s="15"/>
      <c r="F47" s="79">
        <f t="shared" si="0"/>
      </c>
      <c r="G47" s="49"/>
    </row>
    <row r="48" spans="1:7" ht="15">
      <c r="A48" s="125">
        <v>22</v>
      </c>
      <c r="B48" s="114" t="s">
        <v>167</v>
      </c>
      <c r="C48" s="8" t="s">
        <v>180</v>
      </c>
      <c r="D48" s="256">
        <v>3.87</v>
      </c>
      <c r="E48" s="15"/>
      <c r="F48" s="79">
        <f t="shared" si="0"/>
      </c>
      <c r="G48" s="49"/>
    </row>
    <row r="49" spans="1:7" ht="15">
      <c r="A49" s="125">
        <v>23</v>
      </c>
      <c r="B49" s="114" t="s">
        <v>177</v>
      </c>
      <c r="C49" s="8" t="s">
        <v>180</v>
      </c>
      <c r="D49" s="256">
        <v>5.81</v>
      </c>
      <c r="E49" s="15"/>
      <c r="F49" s="79">
        <f t="shared" si="0"/>
      </c>
      <c r="G49" s="49"/>
    </row>
    <row r="50" spans="1:7" ht="15" hidden="1">
      <c r="A50" s="116">
        <v>50</v>
      </c>
      <c r="B50" s="114" t="s">
        <v>168</v>
      </c>
      <c r="C50" s="8" t="s">
        <v>180</v>
      </c>
      <c r="D50" s="256"/>
      <c r="E50" s="15"/>
      <c r="F50" s="79">
        <f t="shared" si="0"/>
      </c>
      <c r="G50" s="49"/>
    </row>
    <row r="51" spans="1:7" ht="15">
      <c r="A51" s="116">
        <v>24</v>
      </c>
      <c r="B51" s="119" t="s">
        <v>172</v>
      </c>
      <c r="C51" s="8" t="s">
        <v>180</v>
      </c>
      <c r="D51" s="256">
        <v>7.73</v>
      </c>
      <c r="E51" s="15"/>
      <c r="F51" s="79">
        <f t="shared" si="0"/>
      </c>
      <c r="G51" s="49"/>
    </row>
    <row r="52" spans="1:7" ht="15">
      <c r="A52" s="116">
        <v>25</v>
      </c>
      <c r="B52" s="114" t="s">
        <v>283</v>
      </c>
      <c r="C52" s="8" t="s">
        <v>180</v>
      </c>
      <c r="D52" s="256">
        <v>9.72</v>
      </c>
      <c r="E52" s="15"/>
      <c r="F52" s="79">
        <f t="shared" si="0"/>
      </c>
      <c r="G52" s="49"/>
    </row>
    <row r="53" spans="1:7" ht="15" hidden="1">
      <c r="A53" s="116">
        <v>52</v>
      </c>
      <c r="B53" s="114" t="s">
        <v>170</v>
      </c>
      <c r="C53" s="8" t="s">
        <v>180</v>
      </c>
      <c r="D53" s="256"/>
      <c r="E53" s="15"/>
      <c r="F53" s="79">
        <f t="shared" si="0"/>
      </c>
      <c r="G53" s="49"/>
    </row>
    <row r="54" spans="1:7" ht="15" hidden="1">
      <c r="A54" s="116">
        <v>53</v>
      </c>
      <c r="B54" s="114" t="s">
        <v>171</v>
      </c>
      <c r="C54" s="8" t="s">
        <v>180</v>
      </c>
      <c r="D54" s="256"/>
      <c r="E54" s="15"/>
      <c r="F54" s="79">
        <f t="shared" si="0"/>
      </c>
      <c r="G54" s="49"/>
    </row>
    <row r="55" spans="1:7" ht="15">
      <c r="A55" s="118">
        <v>26</v>
      </c>
      <c r="B55" s="119" t="s">
        <v>173</v>
      </c>
      <c r="C55" s="8" t="s">
        <v>180</v>
      </c>
      <c r="D55" s="256">
        <v>12.18</v>
      </c>
      <c r="E55" s="15"/>
      <c r="F55" s="79">
        <f t="shared" si="0"/>
      </c>
      <c r="G55" s="49"/>
    </row>
    <row r="56" spans="1:7" ht="15.75" thickBot="1">
      <c r="A56" s="118">
        <v>27</v>
      </c>
      <c r="B56" s="119" t="s">
        <v>175</v>
      </c>
      <c r="C56" s="9" t="s">
        <v>180</v>
      </c>
      <c r="D56" s="257">
        <v>16.27</v>
      </c>
      <c r="E56" s="12"/>
      <c r="F56" s="129">
        <f t="shared" si="0"/>
      </c>
      <c r="G56" s="67"/>
    </row>
    <row r="57" spans="1:7" ht="15.75" thickBot="1">
      <c r="A57" s="325" t="s">
        <v>162</v>
      </c>
      <c r="B57" s="326"/>
      <c r="C57" s="351"/>
      <c r="D57" s="352"/>
      <c r="E57" s="352"/>
      <c r="F57" s="352"/>
      <c r="G57" s="352"/>
    </row>
    <row r="58" spans="1:7" ht="15">
      <c r="A58" s="115">
        <v>28</v>
      </c>
      <c r="B58" s="113" t="s">
        <v>164</v>
      </c>
      <c r="C58" s="7" t="s">
        <v>180</v>
      </c>
      <c r="D58" s="255">
        <v>2.29</v>
      </c>
      <c r="E58" s="13"/>
      <c r="F58" s="130">
        <f t="shared" si="0"/>
      </c>
      <c r="G58" s="62"/>
    </row>
    <row r="59" spans="1:7" ht="15">
      <c r="A59" s="116">
        <v>29</v>
      </c>
      <c r="B59" s="114" t="s">
        <v>165</v>
      </c>
      <c r="C59" s="8" t="s">
        <v>180</v>
      </c>
      <c r="D59" s="256">
        <v>1.88</v>
      </c>
      <c r="E59" s="15"/>
      <c r="F59" s="79">
        <f t="shared" si="0"/>
      </c>
      <c r="G59" s="49"/>
    </row>
    <row r="60" spans="1:7" ht="15" hidden="1">
      <c r="A60" s="116">
        <v>57</v>
      </c>
      <c r="B60" s="114" t="s">
        <v>166</v>
      </c>
      <c r="C60" s="8" t="s">
        <v>180</v>
      </c>
      <c r="D60" s="256"/>
      <c r="E60" s="15"/>
      <c r="F60" s="79">
        <f t="shared" si="0"/>
      </c>
      <c r="G60" s="49"/>
    </row>
    <row r="61" spans="1:7" ht="15">
      <c r="A61" s="116">
        <v>30</v>
      </c>
      <c r="B61" s="114" t="s">
        <v>167</v>
      </c>
      <c r="C61" s="8" t="s">
        <v>180</v>
      </c>
      <c r="D61" s="256">
        <v>3.14</v>
      </c>
      <c r="E61" s="15"/>
      <c r="F61" s="79">
        <f t="shared" si="0"/>
      </c>
      <c r="G61" s="49"/>
    </row>
    <row r="62" spans="1:7" ht="15" hidden="1">
      <c r="A62" s="116">
        <v>59</v>
      </c>
      <c r="B62" s="114" t="s">
        <v>168</v>
      </c>
      <c r="C62" s="8" t="s">
        <v>180</v>
      </c>
      <c r="D62" s="256"/>
      <c r="E62" s="15"/>
      <c r="F62" s="79">
        <f t="shared" si="0"/>
      </c>
      <c r="G62" s="49"/>
    </row>
    <row r="63" spans="1:7" ht="15" hidden="1">
      <c r="A63" s="116">
        <v>60</v>
      </c>
      <c r="B63" s="114" t="s">
        <v>169</v>
      </c>
      <c r="C63" s="8" t="s">
        <v>180</v>
      </c>
      <c r="D63" s="256"/>
      <c r="E63" s="15"/>
      <c r="F63" s="79">
        <f t="shared" si="0"/>
      </c>
      <c r="G63" s="49"/>
    </row>
    <row r="64" spans="1:7" ht="15" hidden="1">
      <c r="A64" s="116">
        <v>61</v>
      </c>
      <c r="B64" s="114" t="s">
        <v>170</v>
      </c>
      <c r="C64" s="8" t="s">
        <v>180</v>
      </c>
      <c r="D64" s="256"/>
      <c r="E64" s="15"/>
      <c r="F64" s="79">
        <f t="shared" si="0"/>
      </c>
      <c r="G64" s="49"/>
    </row>
    <row r="65" spans="1:7" ht="15" hidden="1">
      <c r="A65" s="116">
        <v>62</v>
      </c>
      <c r="B65" s="114" t="s">
        <v>171</v>
      </c>
      <c r="C65" s="8" t="s">
        <v>180</v>
      </c>
      <c r="D65" s="256"/>
      <c r="E65" s="15"/>
      <c r="F65" s="79">
        <f t="shared" si="0"/>
      </c>
      <c r="G65" s="49"/>
    </row>
    <row r="66" spans="1:7" ht="15">
      <c r="A66" s="118">
        <v>31</v>
      </c>
      <c r="B66" s="119" t="s">
        <v>169</v>
      </c>
      <c r="C66" s="8" t="s">
        <v>180</v>
      </c>
      <c r="D66" s="256">
        <v>4.48</v>
      </c>
      <c r="E66" s="15"/>
      <c r="F66" s="79">
        <f t="shared" si="0"/>
      </c>
      <c r="G66" s="49"/>
    </row>
    <row r="67" spans="1:7" ht="15.75" thickBot="1">
      <c r="A67" s="118">
        <v>32</v>
      </c>
      <c r="B67" s="119" t="s">
        <v>172</v>
      </c>
      <c r="C67" s="9" t="s">
        <v>180</v>
      </c>
      <c r="D67" s="257">
        <v>6.29</v>
      </c>
      <c r="E67" s="12"/>
      <c r="F67" s="129">
        <f t="shared" si="0"/>
      </c>
      <c r="G67" s="67"/>
    </row>
    <row r="68" spans="1:7" ht="15.75" thickBot="1">
      <c r="A68" s="325" t="s">
        <v>163</v>
      </c>
      <c r="B68" s="326"/>
      <c r="C68" s="351"/>
      <c r="D68" s="352"/>
      <c r="E68" s="352"/>
      <c r="F68" s="352"/>
      <c r="G68" s="352"/>
    </row>
    <row r="69" spans="1:7" ht="15">
      <c r="A69" s="115">
        <v>33</v>
      </c>
      <c r="B69" s="113" t="s">
        <v>164</v>
      </c>
      <c r="C69" s="8" t="s">
        <v>180</v>
      </c>
      <c r="D69" s="248">
        <v>1.59</v>
      </c>
      <c r="E69" s="15"/>
      <c r="F69" s="79">
        <f t="shared" si="0"/>
      </c>
      <c r="G69" s="49"/>
    </row>
    <row r="70" spans="1:7" ht="15">
      <c r="A70" s="116">
        <v>34</v>
      </c>
      <c r="B70" s="114" t="s">
        <v>165</v>
      </c>
      <c r="C70" s="8" t="s">
        <v>180</v>
      </c>
      <c r="D70" s="248">
        <v>2.38</v>
      </c>
      <c r="E70" s="15"/>
      <c r="F70" s="79">
        <f>IF(ISNUMBER(E70),E70*D70,"")</f>
      </c>
      <c r="G70" s="49"/>
    </row>
    <row r="71" spans="1:7" ht="15">
      <c r="A71" s="116">
        <v>35</v>
      </c>
      <c r="B71" s="114" t="s">
        <v>167</v>
      </c>
      <c r="C71" s="8" t="s">
        <v>180</v>
      </c>
      <c r="D71" s="248">
        <v>3.97</v>
      </c>
      <c r="E71" s="15"/>
      <c r="F71" s="79">
        <f>IF(ISNUMBER(E71),E71*D71,"")</f>
      </c>
      <c r="G71" s="49"/>
    </row>
    <row r="72" spans="1:7" ht="15">
      <c r="A72" s="116">
        <v>36</v>
      </c>
      <c r="B72" s="119" t="s">
        <v>169</v>
      </c>
      <c r="C72" s="8" t="s">
        <v>180</v>
      </c>
      <c r="D72" s="256">
        <v>5.56</v>
      </c>
      <c r="E72" s="15"/>
      <c r="F72" s="79">
        <f>IF(ISNUMBER(E72),E72*D72,"")</f>
      </c>
      <c r="G72" s="49"/>
    </row>
    <row r="73" spans="1:7" ht="15.75" thickBot="1">
      <c r="A73" s="117">
        <v>37</v>
      </c>
      <c r="B73" s="119" t="s">
        <v>172</v>
      </c>
      <c r="C73" s="9" t="s">
        <v>180</v>
      </c>
      <c r="D73" s="257">
        <v>7.93</v>
      </c>
      <c r="E73" s="12"/>
      <c r="F73" s="129">
        <f>IF(ISNUMBER(E73),E73*D73,"")</f>
      </c>
      <c r="G73" s="67"/>
    </row>
    <row r="74" spans="1:7" ht="15.75" thickBot="1">
      <c r="A74" s="325" t="s">
        <v>176</v>
      </c>
      <c r="B74" s="326"/>
      <c r="C74" s="351"/>
      <c r="D74" s="352"/>
      <c r="E74" s="352"/>
      <c r="F74" s="352"/>
      <c r="G74" s="352"/>
    </row>
    <row r="75" spans="1:7" ht="15">
      <c r="A75" s="115">
        <v>38</v>
      </c>
      <c r="B75" s="120" t="s">
        <v>164</v>
      </c>
      <c r="C75" s="7" t="s">
        <v>180</v>
      </c>
      <c r="D75" s="255">
        <v>2.3</v>
      </c>
      <c r="E75" s="13"/>
      <c r="F75" s="130">
        <f aca="true" t="shared" si="1" ref="F75:F86">IF(ISNUMBER(E75),E75*D75,"")</f>
      </c>
      <c r="G75" s="62"/>
    </row>
    <row r="76" spans="1:7" ht="15">
      <c r="A76" s="116">
        <v>39</v>
      </c>
      <c r="B76" s="121" t="s">
        <v>165</v>
      </c>
      <c r="C76" s="8" t="s">
        <v>180</v>
      </c>
      <c r="D76" s="256">
        <v>3.19</v>
      </c>
      <c r="E76" s="15"/>
      <c r="F76" s="79">
        <f t="shared" si="1"/>
      </c>
      <c r="G76" s="49"/>
    </row>
    <row r="77" spans="1:7" ht="15">
      <c r="A77" s="116">
        <v>40</v>
      </c>
      <c r="B77" s="122" t="s">
        <v>167</v>
      </c>
      <c r="C77" s="8" t="s">
        <v>180</v>
      </c>
      <c r="D77" s="256">
        <v>4.05</v>
      </c>
      <c r="E77" s="15"/>
      <c r="F77" s="79">
        <f t="shared" si="1"/>
      </c>
      <c r="G77" s="49"/>
    </row>
    <row r="78" spans="1:7" ht="15">
      <c r="A78" s="116">
        <v>41</v>
      </c>
      <c r="B78" s="122" t="s">
        <v>170</v>
      </c>
      <c r="C78" s="8" t="s">
        <v>180</v>
      </c>
      <c r="D78" s="256">
        <v>5.35</v>
      </c>
      <c r="E78" s="15"/>
      <c r="F78" s="79">
        <f t="shared" si="1"/>
      </c>
      <c r="G78" s="49"/>
    </row>
    <row r="79" spans="1:7" ht="15">
      <c r="A79" s="116">
        <v>42</v>
      </c>
      <c r="B79" s="121" t="s">
        <v>172</v>
      </c>
      <c r="C79" s="8" t="s">
        <v>180</v>
      </c>
      <c r="D79" s="256">
        <v>6.52</v>
      </c>
      <c r="E79" s="15"/>
      <c r="F79" s="79">
        <f t="shared" si="1"/>
      </c>
      <c r="G79" s="49"/>
    </row>
    <row r="80" spans="1:7" ht="15">
      <c r="A80" s="116">
        <v>43</v>
      </c>
      <c r="B80" s="121" t="s">
        <v>283</v>
      </c>
      <c r="C80" s="8" t="s">
        <v>180</v>
      </c>
      <c r="D80" s="256">
        <v>7.79</v>
      </c>
      <c r="E80" s="15"/>
      <c r="F80" s="79">
        <f t="shared" si="1"/>
      </c>
      <c r="G80" s="49"/>
    </row>
    <row r="81" spans="1:7" ht="15">
      <c r="A81" s="116">
        <v>44</v>
      </c>
      <c r="B81" s="121" t="s">
        <v>286</v>
      </c>
      <c r="C81" s="8" t="s">
        <v>180</v>
      </c>
      <c r="D81" s="256">
        <v>9.78</v>
      </c>
      <c r="E81" s="15"/>
      <c r="F81" s="79">
        <f t="shared" si="1"/>
      </c>
      <c r="G81" s="49"/>
    </row>
    <row r="82" spans="1:7" ht="15">
      <c r="A82" s="116">
        <v>45</v>
      </c>
      <c r="B82" s="121" t="s">
        <v>173</v>
      </c>
      <c r="C82" s="8" t="s">
        <v>180</v>
      </c>
      <c r="D82" s="256">
        <v>10.24</v>
      </c>
      <c r="E82" s="15"/>
      <c r="F82" s="79">
        <f t="shared" si="1"/>
      </c>
      <c r="G82" s="49"/>
    </row>
    <row r="83" spans="1:7" ht="15">
      <c r="A83" s="118">
        <v>46</v>
      </c>
      <c r="B83" s="123" t="s">
        <v>287</v>
      </c>
      <c r="C83" s="8" t="s">
        <v>180</v>
      </c>
      <c r="D83" s="256">
        <v>11.7</v>
      </c>
      <c r="E83" s="15"/>
      <c r="F83" s="79">
        <f t="shared" si="1"/>
      </c>
      <c r="G83" s="49"/>
    </row>
    <row r="84" spans="1:7" ht="15">
      <c r="A84" s="118">
        <v>47</v>
      </c>
      <c r="B84" s="123" t="s">
        <v>285</v>
      </c>
      <c r="C84" s="8" t="s">
        <v>180</v>
      </c>
      <c r="D84" s="256">
        <v>12.12</v>
      </c>
      <c r="E84" s="15"/>
      <c r="F84" s="79">
        <f t="shared" si="1"/>
      </c>
      <c r="G84" s="49"/>
    </row>
    <row r="85" spans="1:7" ht="15">
      <c r="A85" s="116">
        <v>48</v>
      </c>
      <c r="B85" s="121" t="s">
        <v>175</v>
      </c>
      <c r="C85" s="8" t="s">
        <v>180</v>
      </c>
      <c r="D85" s="256">
        <v>12.84</v>
      </c>
      <c r="E85" s="15"/>
      <c r="F85" s="79">
        <f t="shared" si="1"/>
      </c>
      <c r="G85" s="49"/>
    </row>
    <row r="86" spans="1:7" ht="15.75" thickBot="1">
      <c r="A86" s="118">
        <v>49</v>
      </c>
      <c r="B86" s="123" t="s">
        <v>288</v>
      </c>
      <c r="C86" s="9" t="s">
        <v>180</v>
      </c>
      <c r="D86" s="257">
        <v>19.3</v>
      </c>
      <c r="E86" s="12"/>
      <c r="F86" s="129">
        <f t="shared" si="1"/>
      </c>
      <c r="G86" s="67"/>
    </row>
    <row r="87" spans="1:7" ht="15.75" thickBot="1">
      <c r="A87" s="325" t="s">
        <v>174</v>
      </c>
      <c r="B87" s="326"/>
      <c r="C87" s="351"/>
      <c r="D87" s="352"/>
      <c r="E87" s="352"/>
      <c r="F87" s="352"/>
      <c r="G87" s="352"/>
    </row>
    <row r="88" spans="1:7" ht="15">
      <c r="A88" s="115">
        <v>50</v>
      </c>
      <c r="B88" s="124" t="s">
        <v>167</v>
      </c>
      <c r="C88" s="7" t="s">
        <v>180</v>
      </c>
      <c r="D88" s="255">
        <v>1.17</v>
      </c>
      <c r="E88" s="13"/>
      <c r="F88" s="130">
        <f>IF(ISNUMBER(E88),E88*D88,"")</f>
      </c>
      <c r="G88" s="62"/>
    </row>
    <row r="89" spans="1:7" ht="15">
      <c r="A89" s="116">
        <v>51</v>
      </c>
      <c r="B89" s="121" t="s">
        <v>177</v>
      </c>
      <c r="C89" s="8" t="s">
        <v>180</v>
      </c>
      <c r="D89" s="256">
        <v>1.99</v>
      </c>
      <c r="E89" s="15"/>
      <c r="F89" s="79">
        <f>IF(ISNUMBER(E89),E89*D89,"")</f>
      </c>
      <c r="G89" s="49"/>
    </row>
    <row r="90" spans="1:7" ht="15">
      <c r="A90" s="116">
        <v>52</v>
      </c>
      <c r="B90" s="121" t="s">
        <v>172</v>
      </c>
      <c r="C90" s="8" t="s">
        <v>180</v>
      </c>
      <c r="D90" s="256">
        <v>2.56</v>
      </c>
      <c r="E90" s="15"/>
      <c r="F90" s="79">
        <f>IF(ISNUMBER(E90),E90*D90,"")</f>
      </c>
      <c r="G90" s="49"/>
    </row>
    <row r="91" spans="1:7" ht="15">
      <c r="A91" s="116">
        <v>53</v>
      </c>
      <c r="B91" s="121" t="s">
        <v>289</v>
      </c>
      <c r="C91" s="8" t="s">
        <v>180</v>
      </c>
      <c r="D91" s="256">
        <v>3.78</v>
      </c>
      <c r="E91" s="15"/>
      <c r="F91" s="79">
        <f>IF(ISNUMBER(E91),E91*D91,"")</f>
      </c>
      <c r="G91" s="49"/>
    </row>
    <row r="92" spans="1:7" ht="15.75" thickBot="1">
      <c r="A92" s="116">
        <v>54</v>
      </c>
      <c r="B92" s="121" t="s">
        <v>173</v>
      </c>
      <c r="C92" s="9" t="s">
        <v>180</v>
      </c>
      <c r="D92" s="257">
        <v>4.02</v>
      </c>
      <c r="E92" s="12"/>
      <c r="F92" s="129">
        <f>IF(ISNUMBER(E92),E92*D92,"")</f>
      </c>
      <c r="G92" s="67"/>
    </row>
    <row r="93" spans="1:7" ht="15.75" thickBot="1">
      <c r="A93" s="349" t="s">
        <v>178</v>
      </c>
      <c r="B93" s="350"/>
      <c r="C93" s="331"/>
      <c r="D93" s="332"/>
      <c r="E93" s="332"/>
      <c r="F93" s="332"/>
      <c r="G93" s="332"/>
    </row>
    <row r="94" spans="1:7" ht="15.75" thickBot="1">
      <c r="A94" s="127">
        <v>55</v>
      </c>
      <c r="B94" s="128" t="s">
        <v>505</v>
      </c>
      <c r="C94" s="131" t="s">
        <v>179</v>
      </c>
      <c r="D94" s="261">
        <v>21.95</v>
      </c>
      <c r="E94" s="132"/>
      <c r="F94" s="133">
        <f>IF(ISNUMBER(E94),E94*D94,"")</f>
      </c>
      <c r="G94" s="134"/>
    </row>
    <row r="95" ht="15">
      <c r="B95" s="4"/>
    </row>
    <row r="96" spans="2:7" ht="30" customHeight="1">
      <c r="B96" s="33" t="s">
        <v>209</v>
      </c>
      <c r="C96" s="320" t="s">
        <v>210</v>
      </c>
      <c r="D96" s="320"/>
      <c r="E96" s="320"/>
      <c r="F96" s="320"/>
      <c r="G96" s="320"/>
    </row>
    <row r="97" spans="2:7" ht="30" customHeight="1">
      <c r="B97" s="335"/>
      <c r="C97" s="320" t="s">
        <v>490</v>
      </c>
      <c r="D97" s="320"/>
      <c r="E97" s="320"/>
      <c r="F97" s="320"/>
      <c r="G97" s="320"/>
    </row>
    <row r="98" spans="2:7" ht="15" customHeight="1">
      <c r="B98" s="335"/>
      <c r="C98" s="321" t="s">
        <v>491</v>
      </c>
      <c r="D98" s="321"/>
      <c r="E98" s="321"/>
      <c r="F98" s="321"/>
      <c r="G98" s="321"/>
    </row>
    <row r="99" spans="2:7" ht="15" hidden="1">
      <c r="B99" s="40"/>
      <c r="C99" s="321" t="s">
        <v>211</v>
      </c>
      <c r="D99" s="321"/>
      <c r="E99" s="321"/>
      <c r="F99" s="321"/>
      <c r="G99" s="321"/>
    </row>
    <row r="100" spans="1:7" ht="15" hidden="1">
      <c r="A100" s="5"/>
      <c r="B100" s="1"/>
      <c r="C100" s="34"/>
      <c r="D100" s="34"/>
      <c r="E100" s="34"/>
      <c r="F100" s="34"/>
      <c r="G100" s="34"/>
    </row>
    <row r="101" spans="2:7" ht="15" hidden="1">
      <c r="B101" s="1"/>
      <c r="C101" s="34"/>
      <c r="D101" s="34"/>
      <c r="E101" s="34"/>
      <c r="F101" s="34"/>
      <c r="G101" s="34"/>
    </row>
    <row r="102" spans="2:7" ht="15" hidden="1">
      <c r="B102" s="1"/>
      <c r="C102" s="34"/>
      <c r="D102" s="34"/>
      <c r="E102" s="34"/>
      <c r="F102" s="34"/>
      <c r="G102" s="34"/>
    </row>
    <row r="103" spans="2:7" ht="15" hidden="1">
      <c r="B103" s="1"/>
      <c r="C103" s="34"/>
      <c r="D103" s="34"/>
      <c r="E103" s="34"/>
      <c r="F103" s="34"/>
      <c r="G103" s="34"/>
    </row>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sheetData>
  <sheetProtection password="CCE5" sheet="1" objects="1" scenarios="1" selectLockedCells="1"/>
  <mergeCells count="25">
    <mergeCell ref="C99:G99"/>
    <mergeCell ref="A93:B93"/>
    <mergeCell ref="C93:G93"/>
    <mergeCell ref="C35:G35"/>
    <mergeCell ref="A15:B15"/>
    <mergeCell ref="C96:G96"/>
    <mergeCell ref="C97:G97"/>
    <mergeCell ref="C98:G98"/>
    <mergeCell ref="B97:B98"/>
    <mergeCell ref="A3:B3"/>
    <mergeCell ref="C3:G3"/>
    <mergeCell ref="A46:B46"/>
    <mergeCell ref="C46:G46"/>
    <mergeCell ref="A87:B87"/>
    <mergeCell ref="C87:G87"/>
    <mergeCell ref="A57:B57"/>
    <mergeCell ref="C57:G57"/>
    <mergeCell ref="A68:B68"/>
    <mergeCell ref="C68:G68"/>
    <mergeCell ref="A74:B74"/>
    <mergeCell ref="C74:G74"/>
    <mergeCell ref="C15:G15"/>
    <mergeCell ref="A25:B25"/>
    <mergeCell ref="C25:G25"/>
    <mergeCell ref="A35:B35"/>
  </mergeCells>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Kristaps</dc:creator>
  <cp:keywords/>
  <dc:description/>
  <cp:lastModifiedBy>User</cp:lastModifiedBy>
  <cp:lastPrinted>2016-02-14T21:28:49Z</cp:lastPrinted>
  <dcterms:created xsi:type="dcterms:W3CDTF">2014-11-12T16:58:30Z</dcterms:created>
  <dcterms:modified xsi:type="dcterms:W3CDTF">2016-03-30T07:37:46Z</dcterms:modified>
  <cp:category/>
  <cp:version/>
  <cp:contentType/>
  <cp:contentStatus/>
</cp:coreProperties>
</file>